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U\Desktop\Oprava kanalizacia Dolnoz.0319\"/>
    </mc:Choice>
  </mc:AlternateContent>
  <bookViews>
    <workbookView xWindow="-120" yWindow="-120" windowWidth="29040" windowHeight="15840" activeTab="1"/>
  </bookViews>
  <sheets>
    <sheet name="Rekapitulácia stavby" sheetId="1" r:id="rId1"/>
    <sheet name="72 - Frézovanie - prečist..." sheetId="2" r:id="rId2"/>
  </sheets>
  <definedNames>
    <definedName name="_xlnm._FilterDatabase" localSheetId="1" hidden="1">'72 - Frézovanie - prečist...'!$C$81:$K$94</definedName>
    <definedName name="_xlnm.Print_Titles" localSheetId="1">'72 - Frézovanie - prečist...'!$81:$81</definedName>
    <definedName name="_xlnm.Print_Titles" localSheetId="0">'Rekapitulácia stavby'!$55:$55</definedName>
    <definedName name="_xlnm.Print_Area" localSheetId="1">'72 - Frézovanie - prečist...'!$C$4:$J$39,'72 - Frézovanie - prečist...'!$C$45:$J$65,'72 - Frézovanie - prečist...'!$C$71:$K$94</definedName>
    <definedName name="_xlnm.Print_Area" localSheetId="0">'Rekapitulácia stavby'!$D$4:$AO$39,'Rekapitulácia stavby'!$C$45:$AQ$62</definedName>
  </definedNames>
  <calcPr calcId="162913" calcOnSave="0"/>
</workbook>
</file>

<file path=xl/calcChain.xml><?xml version="1.0" encoding="utf-8"?>
<calcChain xmlns="http://schemas.openxmlformats.org/spreadsheetml/2006/main">
  <c r="J85" i="2" l="1"/>
  <c r="J86" i="2"/>
  <c r="J87" i="2"/>
  <c r="J88" i="2"/>
  <c r="J89" i="2"/>
  <c r="J90" i="2"/>
  <c r="J91" i="2"/>
  <c r="J92" i="2"/>
  <c r="J94" i="2"/>
  <c r="BF92" i="2" l="1"/>
  <c r="BF91" i="2"/>
  <c r="J37" i="2"/>
  <c r="J36" i="2"/>
  <c r="AY58" i="1"/>
  <c r="J35" i="2"/>
  <c r="AX58" i="1" s="1"/>
  <c r="BI94" i="2"/>
  <c r="BH94" i="2"/>
  <c r="BG94" i="2"/>
  <c r="BE94" i="2"/>
  <c r="T94" i="2"/>
  <c r="T93" i="2" s="1"/>
  <c r="R94" i="2"/>
  <c r="R93" i="2" s="1"/>
  <c r="P94" i="2"/>
  <c r="P93" i="2" s="1"/>
  <c r="BK94" i="2"/>
  <c r="BF94" i="2"/>
  <c r="BI92" i="2"/>
  <c r="BH92" i="2"/>
  <c r="BG92" i="2"/>
  <c r="BE92" i="2"/>
  <c r="T92" i="2"/>
  <c r="R92" i="2"/>
  <c r="P92" i="2"/>
  <c r="BK92" i="2"/>
  <c r="BI91" i="2"/>
  <c r="BH91" i="2"/>
  <c r="BG91" i="2"/>
  <c r="BE91" i="2"/>
  <c r="T91" i="2"/>
  <c r="R91" i="2"/>
  <c r="P91" i="2"/>
  <c r="BK91" i="2"/>
  <c r="BI85" i="2"/>
  <c r="BH85" i="2"/>
  <c r="BG85" i="2"/>
  <c r="BE85" i="2"/>
  <c r="T85" i="2"/>
  <c r="R85" i="2"/>
  <c r="P85" i="2"/>
  <c r="BK85" i="2"/>
  <c r="BF85" i="2"/>
  <c r="F76" i="2"/>
  <c r="E74" i="2"/>
  <c r="J29" i="2"/>
  <c r="F50" i="2"/>
  <c r="E48" i="2"/>
  <c r="J22" i="2"/>
  <c r="E22" i="2"/>
  <c r="J53" i="2" s="1"/>
  <c r="J21" i="2"/>
  <c r="J19" i="2"/>
  <c r="E19" i="2"/>
  <c r="J78" i="2" s="1"/>
  <c r="J18" i="2"/>
  <c r="J16" i="2"/>
  <c r="E16" i="2"/>
  <c r="F53" i="2" s="1"/>
  <c r="J15" i="2"/>
  <c r="J13" i="2"/>
  <c r="E13" i="2"/>
  <c r="F78" i="2" s="1"/>
  <c r="J12" i="2"/>
  <c r="J10" i="2"/>
  <c r="J76" i="2" s="1"/>
  <c r="AK27" i="1"/>
  <c r="AS57" i="1"/>
  <c r="L53" i="1"/>
  <c r="AM53" i="1"/>
  <c r="AM52" i="1"/>
  <c r="L52" i="1"/>
  <c r="AM50" i="1"/>
  <c r="L50" i="1"/>
  <c r="L48" i="1"/>
  <c r="L47" i="1"/>
  <c r="J84" i="2" l="1"/>
  <c r="J83" i="2" s="1"/>
  <c r="P84" i="2"/>
  <c r="P83" i="2" s="1"/>
  <c r="P82" i="2" s="1"/>
  <c r="AU58" i="1" s="1"/>
  <c r="AU57" i="1" s="1"/>
  <c r="F37" i="2"/>
  <c r="BD58" i="1" s="1"/>
  <c r="BD57" i="1" s="1"/>
  <c r="W36" i="1" s="1"/>
  <c r="BK93" i="2"/>
  <c r="J93" i="2" s="1"/>
  <c r="J60" i="2" s="1"/>
  <c r="J33" i="2"/>
  <c r="AV58" i="1" s="1"/>
  <c r="BK84" i="2"/>
  <c r="F79" i="2"/>
  <c r="J79" i="2"/>
  <c r="F35" i="2"/>
  <c r="BB58" i="1" s="1"/>
  <c r="BB57" i="1" s="1"/>
  <c r="W34" i="1" s="1"/>
  <c r="R84" i="2"/>
  <c r="R83" i="2" s="1"/>
  <c r="R82" i="2" s="1"/>
  <c r="F36" i="2"/>
  <c r="BC58" i="1" s="1"/>
  <c r="BC57" i="1" s="1"/>
  <c r="AY57" i="1" s="1"/>
  <c r="T84" i="2"/>
  <c r="T83" i="2" s="1"/>
  <c r="T82" i="2" s="1"/>
  <c r="J34" i="2"/>
  <c r="AW58" i="1" s="1"/>
  <c r="AT58" i="1" s="1"/>
  <c r="J52" i="2"/>
  <c r="F34" i="2"/>
  <c r="BA58" i="1" s="1"/>
  <c r="BA57" i="1" s="1"/>
  <c r="F33" i="2"/>
  <c r="AZ58" i="1" s="1"/>
  <c r="AZ57" i="1" s="1"/>
  <c r="J50" i="2"/>
  <c r="F52" i="2"/>
  <c r="J82" i="2" l="1"/>
  <c r="J59" i="2"/>
  <c r="BK83" i="2"/>
  <c r="J58" i="2" s="1"/>
  <c r="AX57" i="1"/>
  <c r="W35" i="1"/>
  <c r="W32" i="1"/>
  <c r="AV57" i="1"/>
  <c r="W33" i="1"/>
  <c r="AW57" i="1"/>
  <c r="AK33" i="1" s="1"/>
  <c r="BK82" i="2" l="1"/>
  <c r="J57" i="2" s="1"/>
  <c r="J28" i="2" s="1"/>
  <c r="J30" i="2" s="1"/>
  <c r="AT57" i="1"/>
  <c r="AK32" i="1"/>
  <c r="J65" i="2" l="1"/>
  <c r="J39" i="2"/>
  <c r="AG58" i="1"/>
  <c r="AG57" i="1" l="1"/>
  <c r="AN58" i="1"/>
  <c r="AN57" i="1" l="1"/>
  <c r="AN62" i="1" s="1"/>
  <c r="AG62" i="1"/>
  <c r="AK26" i="1"/>
  <c r="AK29" i="1" s="1"/>
  <c r="AK38" i="1" s="1"/>
</calcChain>
</file>

<file path=xl/sharedStrings.xml><?xml version="1.0" encoding="utf-8"?>
<sst xmlns="http://schemas.openxmlformats.org/spreadsheetml/2006/main" count="317" uniqueCount="142">
  <si>
    <t>Export Komplet</t>
  </si>
  <si>
    <t/>
  </si>
  <si>
    <t>2.0</t>
  </si>
  <si>
    <t>False</t>
  </si>
  <si>
    <t>{41c23157-1d03-4d71-b671-670cdeea25af}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</si>
  <si>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</si>
  <si>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</si>
  <si>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</si>
  <si>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</si>
  <si>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</si>
  <si>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</si>
  <si>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72</t>
  </si>
  <si>
    <t>Stavba:</t>
  </si>
  <si>
    <t>Frézovanie - prečistenie kanalizácie</t>
  </si>
  <si>
    <t>JKSO:</t>
  </si>
  <si>
    <t>KS:</t>
  </si>
  <si>
    <t>Miesto:</t>
  </si>
  <si>
    <t xml:space="preserve"> </t>
  </si>
  <si>
    <t>Dátum:</t>
  </si>
  <si>
    <t>26. 2. 2019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</si>
  <si>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</si>
  <si>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</si>
  <si>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</si>
  <si>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</si>
  <si>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</si>
  <si>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</si>
  <si>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</si>
  <si>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</si>
  <si>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</si>
  <si>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</si>
  <si>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</si>
  <si>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</si>
  <si>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</si>
  <si>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</si>
  <si>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</si>
  <si>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</si>
  <si>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</si>
  <si>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</si>
  <si>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</si>
  <si>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</si>
  <si>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</si>
  <si>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</si>
  <si>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</si>
  <si>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</si>
  <si>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</si>
  <si>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</si>
  <si>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</si>
  <si>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</si>
  <si>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</si>
  <si>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</si>
  <si>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</si>
  <si>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</si>
  <si>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</si>
  <si>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</si>
  <si>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</si>
  <si>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</si>
  <si>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</si>
  <si>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</si>
  <si>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</si>
  <si>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</si>
  <si>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</si>
  <si>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</si>
  <si>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</si>
  <si>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</si>
  <si>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</si>
  <si>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</si>
  <si>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</si>
  <si>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</si>
  <si>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</si>
  <si>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</si>
  <si>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</si>
  <si>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</si>
  <si>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</si>
  <si>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</si>
  <si>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</si>
  <si>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</si>
  <si>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</si>
  <si>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</si>
  <si>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</si>
  <si>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</si>
  <si>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</si>
  <si>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</si>
  <si>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</si>
  <si>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</si>
  <si>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</si>
  <si>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8 - Rúrové vedenie</t>
  </si>
  <si>
    <t>VRN - Vedľajšie rozpočtové náklady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</si>
  <si>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</si>
  <si>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</si>
  <si>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</si>
  <si>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</si>
  <si>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</si>
  <si>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</si>
  <si>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</si>
  <si>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</si>
  <si>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</si>
  <si>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</si>
  <si>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</si>
  <si>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</si>
  <si>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</si>
  <si>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</si>
  <si>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</si>
  <si>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</si>
  <si>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8</t>
  </si>
  <si>
    <t>Rúrové vedenie</t>
  </si>
  <si>
    <t>4</t>
  </si>
  <si>
    <t>K</t>
  </si>
  <si>
    <t>ks</t>
  </si>
  <si>
    <t>CS CENEKON 2019 01</t>
  </si>
  <si>
    <t>2</t>
  </si>
  <si>
    <t>1517941200</t>
  </si>
  <si>
    <t>m</t>
  </si>
  <si>
    <t>388824327</t>
  </si>
  <si>
    <t>892383111</t>
  </si>
  <si>
    <t>Preplach a dezinfekcia vodovodného potrubia DN 250, 300 alebo 350</t>
  </si>
  <si>
    <t>1468165529</t>
  </si>
  <si>
    <t>t</t>
  </si>
  <si>
    <t>VRN</t>
  </si>
  <si>
    <t>Vedľajšie rozpočtové náklady</t>
  </si>
  <si>
    <t>5</t>
  </si>
  <si>
    <t>000700011</t>
  </si>
  <si>
    <t>eur</t>
  </si>
  <si>
    <t>1024</t>
  </si>
  <si>
    <t>-516499435</t>
  </si>
  <si>
    <t>Frézovanie kanalizácie do 10bm</t>
  </si>
  <si>
    <t>hod</t>
  </si>
  <si>
    <t>Čerpanie štrkovo - tukovej vody</t>
  </si>
  <si>
    <t>891000000</t>
  </si>
  <si>
    <t>kpl</t>
  </si>
  <si>
    <t>Ručné čistenie šachty</t>
  </si>
  <si>
    <t>Vystriekanie šachty tlakovou vodou</t>
  </si>
  <si>
    <t>manipulácia hadicami</t>
  </si>
  <si>
    <t>Likvidácia odpadu</t>
  </si>
  <si>
    <t>bm</t>
  </si>
  <si>
    <t>Tv monitoring, DVD + technická správa</t>
  </si>
  <si>
    <t>Dopravné náklady - mimostavenisková doprava vozidiel</t>
  </si>
  <si>
    <t>891000003</t>
  </si>
  <si>
    <t>891000001</t>
  </si>
  <si>
    <t>891000002</t>
  </si>
  <si>
    <t>891000004</t>
  </si>
  <si>
    <t>891000005</t>
  </si>
  <si>
    <t>892000000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</si>
</sst>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27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sz val="10"/>
      <color rgb="FF464646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8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11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6" fillId="0" borderId="14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9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 applyAlignment="1"/>
    <xf numFmtId="166" fontId="25" fillId="0" borderId="12" xfId="0" applyNumberFormat="1" applyFont="1" applyBorder="1" applyAlignment="1"/>
    <xf numFmtId="166" fontId="25" fillId="0" borderId="13" xfId="0" applyNumberFormat="1" applyFont="1" applyBorder="1" applyAlignment="1"/>
    <xf numFmtId="167" fontId="15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4" fontId="19" fillId="4" borderId="0" xfId="0" applyNumberFormat="1" applyFont="1" applyFill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opLeftCell="A76" workbookViewId="0"/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 x14ac:dyDescent="0.2">
      <c r="AR2" s="164" t="s">
        <v>5</v>
      </c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S2" s="12" t="s">
        <v>6</v>
      </c>
      <c r="BT2" s="12" t="s">
        <v>7</v>
      </c>
    </row>
    <row r="3" spans="1:74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 x14ac:dyDescent="0.2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 x14ac:dyDescent="0.2">
      <c r="B5" s="15"/>
      <c r="D5" s="18" t="s">
        <v>10</v>
      </c>
      <c r="K5" s="161" t="s">
        <v>11</v>
      </c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R5" s="15"/>
      <c r="BS5" s="12" t="s">
        <v>6</v>
      </c>
    </row>
    <row r="6" spans="1:74" ht="36.950000000000003" customHeight="1" x14ac:dyDescent="0.2">
      <c r="B6" s="15"/>
      <c r="D6" s="19" t="s">
        <v>12</v>
      </c>
      <c r="K6" s="163" t="s">
        <v>13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R6" s="15"/>
      <c r="BS6" s="12" t="s">
        <v>6</v>
      </c>
    </row>
    <row r="7" spans="1:74" ht="12" customHeight="1" x14ac:dyDescent="0.2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1:74" ht="12" customHeight="1" x14ac:dyDescent="0.2">
      <c r="B8" s="15"/>
      <c r="D8" s="20" t="s">
        <v>16</v>
      </c>
      <c r="K8" s="12" t="s">
        <v>17</v>
      </c>
      <c r="AK8" s="20" t="s">
        <v>18</v>
      </c>
      <c r="AN8" s="12" t="s">
        <v>19</v>
      </c>
      <c r="AR8" s="15"/>
      <c r="BS8" s="12" t="s">
        <v>6</v>
      </c>
    </row>
    <row r="9" spans="1:74" ht="14.45" customHeight="1" x14ac:dyDescent="0.2">
      <c r="B9" s="15"/>
      <c r="AR9" s="15"/>
      <c r="BS9" s="12" t="s">
        <v>6</v>
      </c>
    </row>
    <row r="10" spans="1:74" ht="12" customHeight="1" x14ac:dyDescent="0.2">
      <c r="B10" s="15"/>
      <c r="D10" s="20" t="s">
        <v>20</v>
      </c>
      <c r="AK10" s="20" t="s">
        <v>21</v>
      </c>
      <c r="AN10" s="12" t="s">
        <v>1</v>
      </c>
      <c r="AR10" s="15"/>
      <c r="BS10" s="12" t="s">
        <v>6</v>
      </c>
    </row>
    <row r="11" spans="1:74" ht="18.399999999999999" customHeight="1" x14ac:dyDescent="0.2">
      <c r="B11" s="15"/>
      <c r="E11" s="12" t="s">
        <v>17</v>
      </c>
      <c r="AK11" s="20" t="s">
        <v>22</v>
      </c>
      <c r="AN11" s="12" t="s">
        <v>1</v>
      </c>
      <c r="AR11" s="15"/>
      <c r="BS11" s="12" t="s">
        <v>6</v>
      </c>
    </row>
    <row r="12" spans="1:74" ht="6.95" customHeight="1" x14ac:dyDescent="0.2">
      <c r="B12" s="15"/>
      <c r="AR12" s="15"/>
      <c r="BS12" s="12" t="s">
        <v>6</v>
      </c>
    </row>
    <row r="13" spans="1:74" ht="12" customHeight="1" x14ac:dyDescent="0.2">
      <c r="B13" s="15"/>
      <c r="D13" s="20" t="s">
        <v>23</v>
      </c>
      <c r="AK13" s="20" t="s">
        <v>21</v>
      </c>
      <c r="AN13" s="12" t="s">
        <v>1</v>
      </c>
      <c r="AR13" s="15"/>
      <c r="BS13" s="12" t="s">
        <v>6</v>
      </c>
    </row>
    <row r="14" spans="1:74" x14ac:dyDescent="0.2">
      <c r="B14" s="15"/>
      <c r="E14" s="12" t="s">
        <v>17</v>
      </c>
      <c r="AK14" s="20" t="s">
        <v>22</v>
      </c>
      <c r="AN14" s="12" t="s">
        <v>1</v>
      </c>
      <c r="AR14" s="15"/>
      <c r="BS14" s="12" t="s">
        <v>6</v>
      </c>
    </row>
    <row r="15" spans="1:74" ht="6.95" customHeight="1" x14ac:dyDescent="0.2">
      <c r="B15" s="15"/>
      <c r="AR15" s="15"/>
      <c r="BS15" s="12" t="s">
        <v>3</v>
      </c>
    </row>
    <row r="16" spans="1:74" ht="12" customHeight="1" x14ac:dyDescent="0.2">
      <c r="B16" s="15"/>
      <c r="D16" s="20" t="s">
        <v>24</v>
      </c>
      <c r="AK16" s="20" t="s">
        <v>21</v>
      </c>
      <c r="AN16" s="12" t="s">
        <v>1</v>
      </c>
      <c r="AR16" s="15"/>
      <c r="BS16" s="12" t="s">
        <v>3</v>
      </c>
    </row>
    <row r="17" spans="2:71" ht="18.399999999999999" customHeight="1" x14ac:dyDescent="0.2">
      <c r="B17" s="15"/>
      <c r="E17" s="12" t="s">
        <v>17</v>
      </c>
      <c r="AK17" s="20" t="s">
        <v>22</v>
      </c>
      <c r="AN17" s="12" t="s">
        <v>1</v>
      </c>
      <c r="AR17" s="15"/>
      <c r="BS17" s="12" t="s">
        <v>25</v>
      </c>
    </row>
    <row r="18" spans="2:71" ht="6.95" customHeight="1" x14ac:dyDescent="0.2">
      <c r="B18" s="15"/>
      <c r="AR18" s="15"/>
      <c r="BS18" s="12" t="s">
        <v>26</v>
      </c>
    </row>
    <row r="19" spans="2:71" ht="12" customHeight="1" x14ac:dyDescent="0.2">
      <c r="B19" s="15"/>
      <c r="D19" s="20" t="s">
        <v>27</v>
      </c>
      <c r="AK19" s="20" t="s">
        <v>21</v>
      </c>
      <c r="AN19" s="12" t="s">
        <v>1</v>
      </c>
      <c r="AR19" s="15"/>
      <c r="BS19" s="12" t="s">
        <v>26</v>
      </c>
    </row>
    <row r="20" spans="2:71" ht="18.399999999999999" customHeight="1" x14ac:dyDescent="0.2">
      <c r="B20" s="15"/>
      <c r="E20" s="12" t="s">
        <v>17</v>
      </c>
      <c r="AK20" s="20" t="s">
        <v>22</v>
      </c>
      <c r="AN20" s="12" t="s">
        <v>1</v>
      </c>
      <c r="AR20" s="15"/>
      <c r="BS20" s="12" t="s">
        <v>25</v>
      </c>
    </row>
    <row r="21" spans="2:71" ht="6.95" customHeight="1" x14ac:dyDescent="0.2">
      <c r="B21" s="15"/>
      <c r="AR21" s="15"/>
    </row>
    <row r="22" spans="2:71" ht="12" customHeight="1" x14ac:dyDescent="0.2">
      <c r="B22" s="15"/>
      <c r="D22" s="20" t="s">
        <v>28</v>
      </c>
      <c r="AR22" s="15"/>
    </row>
    <row r="23" spans="2:71" ht="16.5" customHeight="1" x14ac:dyDescent="0.2">
      <c r="B23" s="15"/>
      <c r="E23" s="165" t="s">
        <v>1</v>
      </c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R23" s="15"/>
    </row>
    <row r="24" spans="2:71" ht="6.95" customHeight="1" x14ac:dyDescent="0.2">
      <c r="B24" s="15"/>
      <c r="AR24" s="15"/>
    </row>
    <row r="25" spans="2:71" ht="6.95" customHeight="1" x14ac:dyDescent="0.2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ht="14.45" customHeight="1" x14ac:dyDescent="0.2">
      <c r="B26" s="15"/>
      <c r="D26" s="23" t="s">
        <v>29</v>
      </c>
      <c r="AK26" s="166">
        <f>ROUND(AG57,2)</f>
        <v>0</v>
      </c>
      <c r="AL26" s="162"/>
      <c r="AM26" s="162"/>
      <c r="AN26" s="162"/>
      <c r="AO26" s="162"/>
      <c r="AR26" s="15"/>
    </row>
    <row r="27" spans="2:71" ht="14.45" customHeight="1" x14ac:dyDescent="0.2">
      <c r="B27" s="15"/>
      <c r="D27" s="23" t="s">
        <v>30</v>
      </c>
      <c r="AK27" s="166">
        <f>ROUND(AG60, 2)</f>
        <v>0</v>
      </c>
      <c r="AL27" s="166"/>
      <c r="AM27" s="166"/>
      <c r="AN27" s="166"/>
      <c r="AO27" s="166"/>
      <c r="AR27" s="15"/>
    </row>
    <row r="28" spans="2:71" s="1" customFormat="1" ht="6.95" customHeight="1" x14ac:dyDescent="0.2">
      <c r="B28" s="25"/>
      <c r="AR28" s="25"/>
    </row>
    <row r="29" spans="2:71" s="1" customFormat="1" ht="25.9" customHeight="1" x14ac:dyDescent="0.2">
      <c r="B29" s="25"/>
      <c r="D29" s="26" t="s">
        <v>31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167">
        <f>ROUND(AK26 + AK27, 2)</f>
        <v>0</v>
      </c>
      <c r="AL29" s="168"/>
      <c r="AM29" s="168"/>
      <c r="AN29" s="168"/>
      <c r="AO29" s="168"/>
      <c r="AR29" s="25"/>
    </row>
    <row r="30" spans="2:71" s="1" customFormat="1" ht="6.95" customHeight="1" x14ac:dyDescent="0.2">
      <c r="B30" s="25"/>
      <c r="AR30" s="25"/>
    </row>
    <row r="31" spans="2:71" s="1" customFormat="1" x14ac:dyDescent="0.2">
      <c r="B31" s="25"/>
      <c r="L31" s="150" t="s">
        <v>32</v>
      </c>
      <c r="M31" s="150"/>
      <c r="N31" s="150"/>
      <c r="O31" s="150"/>
      <c r="P31" s="150"/>
      <c r="W31" s="150" t="s">
        <v>33</v>
      </c>
      <c r="X31" s="150"/>
      <c r="Y31" s="150"/>
      <c r="Z31" s="150"/>
      <c r="AA31" s="150"/>
      <c r="AB31" s="150"/>
      <c r="AC31" s="150"/>
      <c r="AD31" s="150"/>
      <c r="AE31" s="150"/>
      <c r="AK31" s="150" t="s">
        <v>34</v>
      </c>
      <c r="AL31" s="150"/>
      <c r="AM31" s="150"/>
      <c r="AN31" s="150"/>
      <c r="AO31" s="150"/>
      <c r="AR31" s="25"/>
    </row>
    <row r="32" spans="2:71" s="2" customFormat="1" ht="14.45" customHeight="1" x14ac:dyDescent="0.2">
      <c r="B32" s="29"/>
      <c r="D32" s="20" t="s">
        <v>35</v>
      </c>
      <c r="F32" s="20" t="s">
        <v>36</v>
      </c>
      <c r="L32" s="137">
        <v>0.2</v>
      </c>
      <c r="M32" s="138"/>
      <c r="N32" s="138"/>
      <c r="O32" s="138"/>
      <c r="P32" s="138"/>
      <c r="W32" s="145">
        <f>ROUND(AZ57 + SUM(CD60), 2)</f>
        <v>0</v>
      </c>
      <c r="X32" s="138"/>
      <c r="Y32" s="138"/>
      <c r="Z32" s="138"/>
      <c r="AA32" s="138"/>
      <c r="AB32" s="138"/>
      <c r="AC32" s="138"/>
      <c r="AD32" s="138"/>
      <c r="AE32" s="138"/>
      <c r="AK32" s="145">
        <f>ROUND(AV57 + SUM(BY60), 2)</f>
        <v>0</v>
      </c>
      <c r="AL32" s="138"/>
      <c r="AM32" s="138"/>
      <c r="AN32" s="138"/>
      <c r="AO32" s="138"/>
      <c r="AR32" s="29"/>
    </row>
    <row r="33" spans="2:44" s="2" customFormat="1" ht="14.45" customHeight="1" x14ac:dyDescent="0.2">
      <c r="B33" s="29"/>
      <c r="F33" s="20" t="s">
        <v>37</v>
      </c>
      <c r="L33" s="137">
        <v>0.2</v>
      </c>
      <c r="M33" s="138"/>
      <c r="N33" s="138"/>
      <c r="O33" s="138"/>
      <c r="P33" s="138"/>
      <c r="W33" s="145">
        <f>ROUND(BA57 + SUM(CE60), 2)</f>
        <v>0</v>
      </c>
      <c r="X33" s="138"/>
      <c r="Y33" s="138"/>
      <c r="Z33" s="138"/>
      <c r="AA33" s="138"/>
      <c r="AB33" s="138"/>
      <c r="AC33" s="138"/>
      <c r="AD33" s="138"/>
      <c r="AE33" s="138"/>
      <c r="AK33" s="145">
        <f>ROUND(AW57 + SUM(BZ60), 2)</f>
        <v>0</v>
      </c>
      <c r="AL33" s="138"/>
      <c r="AM33" s="138"/>
      <c r="AN33" s="138"/>
      <c r="AO33" s="138"/>
      <c r="AR33" s="29"/>
    </row>
    <row r="34" spans="2:44" s="2" customFormat="1" ht="14.45" hidden="1" customHeight="1" x14ac:dyDescent="0.2">
      <c r="B34" s="29"/>
      <c r="F34" s="20" t="s">
        <v>38</v>
      </c>
      <c r="L34" s="137">
        <v>0.2</v>
      </c>
      <c r="M34" s="138"/>
      <c r="N34" s="138"/>
      <c r="O34" s="138"/>
      <c r="P34" s="138"/>
      <c r="W34" s="145">
        <f>ROUND(BB57 + SUM(CF60), 2)</f>
        <v>0</v>
      </c>
      <c r="X34" s="138"/>
      <c r="Y34" s="138"/>
      <c r="Z34" s="138"/>
      <c r="AA34" s="138"/>
      <c r="AB34" s="138"/>
      <c r="AC34" s="138"/>
      <c r="AD34" s="138"/>
      <c r="AE34" s="138"/>
      <c r="AK34" s="145">
        <v>0</v>
      </c>
      <c r="AL34" s="138"/>
      <c r="AM34" s="138"/>
      <c r="AN34" s="138"/>
      <c r="AO34" s="138"/>
      <c r="AR34" s="29"/>
    </row>
    <row r="35" spans="2:44" s="2" customFormat="1" ht="14.45" hidden="1" customHeight="1" x14ac:dyDescent="0.2">
      <c r="B35" s="29"/>
      <c r="F35" s="20" t="s">
        <v>39</v>
      </c>
      <c r="L35" s="137">
        <v>0.2</v>
      </c>
      <c r="M35" s="138"/>
      <c r="N35" s="138"/>
      <c r="O35" s="138"/>
      <c r="P35" s="138"/>
      <c r="W35" s="145">
        <f>ROUND(BC57 + SUM(CG60), 2)</f>
        <v>0</v>
      </c>
      <c r="X35" s="138"/>
      <c r="Y35" s="138"/>
      <c r="Z35" s="138"/>
      <c r="AA35" s="138"/>
      <c r="AB35" s="138"/>
      <c r="AC35" s="138"/>
      <c r="AD35" s="138"/>
      <c r="AE35" s="138"/>
      <c r="AK35" s="145">
        <v>0</v>
      </c>
      <c r="AL35" s="138"/>
      <c r="AM35" s="138"/>
      <c r="AN35" s="138"/>
      <c r="AO35" s="138"/>
      <c r="AR35" s="29"/>
    </row>
    <row r="36" spans="2:44" s="2" customFormat="1" ht="14.45" hidden="1" customHeight="1" x14ac:dyDescent="0.2">
      <c r="B36" s="29"/>
      <c r="F36" s="20" t="s">
        <v>40</v>
      </c>
      <c r="L36" s="137">
        <v>0</v>
      </c>
      <c r="M36" s="138"/>
      <c r="N36" s="138"/>
      <c r="O36" s="138"/>
      <c r="P36" s="138"/>
      <c r="W36" s="145">
        <f>ROUND(BD57 + SUM(CH60), 2)</f>
        <v>0</v>
      </c>
      <c r="X36" s="138"/>
      <c r="Y36" s="138"/>
      <c r="Z36" s="138"/>
      <c r="AA36" s="138"/>
      <c r="AB36" s="138"/>
      <c r="AC36" s="138"/>
      <c r="AD36" s="138"/>
      <c r="AE36" s="138"/>
      <c r="AK36" s="145">
        <v>0</v>
      </c>
      <c r="AL36" s="138"/>
      <c r="AM36" s="138"/>
      <c r="AN36" s="138"/>
      <c r="AO36" s="138"/>
      <c r="AR36" s="29"/>
    </row>
    <row r="37" spans="2:44" s="1" customFormat="1" ht="6.95" customHeight="1" x14ac:dyDescent="0.2">
      <c r="B37" s="25"/>
      <c r="AR37" s="25"/>
    </row>
    <row r="38" spans="2:44" s="1" customFormat="1" ht="25.9" customHeight="1" x14ac:dyDescent="0.2">
      <c r="B38" s="25"/>
      <c r="C38" s="31"/>
      <c r="D38" s="32" t="s">
        <v>41</v>
      </c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4" t="s">
        <v>42</v>
      </c>
      <c r="U38" s="33"/>
      <c r="V38" s="33"/>
      <c r="W38" s="33"/>
      <c r="X38" s="143" t="s">
        <v>43</v>
      </c>
      <c r="Y38" s="144"/>
      <c r="Z38" s="144"/>
      <c r="AA38" s="144"/>
      <c r="AB38" s="144"/>
      <c r="AC38" s="33"/>
      <c r="AD38" s="33"/>
      <c r="AE38" s="33"/>
      <c r="AF38" s="33"/>
      <c r="AG38" s="33"/>
      <c r="AH38" s="33"/>
      <c r="AI38" s="33"/>
      <c r="AJ38" s="33"/>
      <c r="AK38" s="146">
        <f>SUM(AK29:AK36)</f>
        <v>0</v>
      </c>
      <c r="AL38" s="144"/>
      <c r="AM38" s="144"/>
      <c r="AN38" s="144"/>
      <c r="AO38" s="147"/>
      <c r="AP38" s="31"/>
      <c r="AQ38" s="31"/>
      <c r="AR38" s="25"/>
    </row>
    <row r="39" spans="2:44" s="1" customFormat="1" ht="6.95" customHeight="1" x14ac:dyDescent="0.2">
      <c r="B39" s="25"/>
      <c r="AR39" s="25"/>
    </row>
    <row r="40" spans="2:44" s="1" customFormat="1" ht="6.95" customHeight="1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25"/>
    </row>
    <row r="44" spans="2:44" s="1" customFormat="1" ht="6.95" customHeight="1" x14ac:dyDescent="0.2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25"/>
    </row>
    <row r="45" spans="2:44" s="1" customFormat="1" ht="24.95" customHeight="1" x14ac:dyDescent="0.2">
      <c r="B45" s="25"/>
      <c r="C45" s="16" t="s">
        <v>44</v>
      </c>
      <c r="AR45" s="25"/>
    </row>
    <row r="46" spans="2:44" s="1" customFormat="1" ht="6.95" customHeight="1" x14ac:dyDescent="0.2">
      <c r="B46" s="25"/>
      <c r="AR46" s="25"/>
    </row>
    <row r="47" spans="2:44" s="1" customFormat="1" ht="12" customHeight="1" x14ac:dyDescent="0.2">
      <c r="B47" s="25"/>
      <c r="C47" s="20" t="s">
        <v>10</v>
      </c>
      <c r="L47" s="1" t="str">
        <f>K5</f>
        <v>72</v>
      </c>
      <c r="AR47" s="25"/>
    </row>
    <row r="48" spans="2:44" s="3" customFormat="1" ht="36.950000000000003" customHeight="1" x14ac:dyDescent="0.2">
      <c r="B48" s="39"/>
      <c r="C48" s="40" t="s">
        <v>12</v>
      </c>
      <c r="L48" s="148" t="str">
        <f>K6</f>
        <v>Frézovanie - prečistenie kanalizácie</v>
      </c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R48" s="39"/>
    </row>
    <row r="49" spans="1:90" s="1" customFormat="1" ht="6.95" customHeight="1" x14ac:dyDescent="0.2">
      <c r="B49" s="25"/>
      <c r="AR49" s="25"/>
    </row>
    <row r="50" spans="1:90" s="1" customFormat="1" ht="12" customHeight="1" x14ac:dyDescent="0.2">
      <c r="B50" s="25"/>
      <c r="C50" s="20" t="s">
        <v>16</v>
      </c>
      <c r="L50" s="41" t="str">
        <f>IF(K8="","",K8)</f>
        <v xml:space="preserve"> </v>
      </c>
      <c r="AI50" s="20" t="s">
        <v>18</v>
      </c>
      <c r="AM50" s="139" t="str">
        <f>IF(AN8= "","",AN8)</f>
        <v>26. 2. 2019</v>
      </c>
      <c r="AN50" s="139"/>
      <c r="AR50" s="25"/>
    </row>
    <row r="51" spans="1:90" s="1" customFormat="1" ht="6.95" customHeight="1" x14ac:dyDescent="0.2">
      <c r="B51" s="25"/>
      <c r="AR51" s="25"/>
    </row>
    <row r="52" spans="1:90" s="1" customFormat="1" ht="13.7" customHeight="1" x14ac:dyDescent="0.2">
      <c r="B52" s="25"/>
      <c r="C52" s="20" t="s">
        <v>20</v>
      </c>
      <c r="L52" s="1" t="str">
        <f>IF(E11= "","",E11)</f>
        <v xml:space="preserve"> </v>
      </c>
      <c r="AI52" s="20" t="s">
        <v>24</v>
      </c>
      <c r="AM52" s="140" t="str">
        <f>IF(E17="","",E17)</f>
        <v xml:space="preserve"> </v>
      </c>
      <c r="AN52" s="141"/>
      <c r="AO52" s="141"/>
      <c r="AP52" s="141"/>
      <c r="AR52" s="25"/>
      <c r="AS52" s="152" t="s">
        <v>45</v>
      </c>
      <c r="AT52" s="153"/>
      <c r="AU52" s="43"/>
      <c r="AV52" s="43"/>
      <c r="AW52" s="43"/>
      <c r="AX52" s="43"/>
      <c r="AY52" s="43"/>
      <c r="AZ52" s="43"/>
      <c r="BA52" s="43"/>
      <c r="BB52" s="43"/>
      <c r="BC52" s="43"/>
      <c r="BD52" s="44"/>
    </row>
    <row r="53" spans="1:90" s="1" customFormat="1" ht="13.7" customHeight="1" x14ac:dyDescent="0.2">
      <c r="B53" s="25"/>
      <c r="C53" s="20" t="s">
        <v>23</v>
      </c>
      <c r="L53" s="1" t="str">
        <f>IF(E14="","",E14)</f>
        <v xml:space="preserve"> </v>
      </c>
      <c r="AI53" s="20" t="s">
        <v>27</v>
      </c>
      <c r="AM53" s="140" t="str">
        <f>IF(E20="","",E20)</f>
        <v xml:space="preserve"> </v>
      </c>
      <c r="AN53" s="141"/>
      <c r="AO53" s="141"/>
      <c r="AP53" s="141"/>
      <c r="AR53" s="25"/>
      <c r="AS53" s="154"/>
      <c r="AT53" s="155"/>
      <c r="AU53" s="46"/>
      <c r="AV53" s="46"/>
      <c r="AW53" s="46"/>
      <c r="AX53" s="46"/>
      <c r="AY53" s="46"/>
      <c r="AZ53" s="46"/>
      <c r="BA53" s="46"/>
      <c r="BB53" s="46"/>
      <c r="BC53" s="46"/>
      <c r="BD53" s="47"/>
    </row>
    <row r="54" spans="1:90" s="1" customFormat="1" ht="10.9" customHeight="1" x14ac:dyDescent="0.2">
      <c r="B54" s="25"/>
      <c r="AR54" s="25"/>
      <c r="AS54" s="154"/>
      <c r="AT54" s="155"/>
      <c r="AU54" s="46"/>
      <c r="AV54" s="46"/>
      <c r="AW54" s="46"/>
      <c r="AX54" s="46"/>
      <c r="AY54" s="46"/>
      <c r="AZ54" s="46"/>
      <c r="BA54" s="46"/>
      <c r="BB54" s="46"/>
      <c r="BC54" s="46"/>
      <c r="BD54" s="47"/>
    </row>
    <row r="55" spans="1:90" s="1" customFormat="1" ht="29.25" customHeight="1" x14ac:dyDescent="0.2">
      <c r="B55" s="25"/>
      <c r="C55" s="133" t="s">
        <v>46</v>
      </c>
      <c r="D55" s="134"/>
      <c r="E55" s="134"/>
      <c r="F55" s="134"/>
      <c r="G55" s="134"/>
      <c r="H55" s="48"/>
      <c r="I55" s="135" t="s">
        <v>47</v>
      </c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56" t="s">
        <v>48</v>
      </c>
      <c r="AH55" s="134"/>
      <c r="AI55" s="134"/>
      <c r="AJ55" s="134"/>
      <c r="AK55" s="134"/>
      <c r="AL55" s="134"/>
      <c r="AM55" s="134"/>
      <c r="AN55" s="135" t="s">
        <v>49</v>
      </c>
      <c r="AO55" s="134"/>
      <c r="AP55" s="157"/>
      <c r="AQ55" s="49" t="s">
        <v>50</v>
      </c>
      <c r="AR55" s="25"/>
      <c r="AS55" s="50" t="s">
        <v>51</v>
      </c>
      <c r="AT55" s="51" t="s">
        <v>52</v>
      </c>
      <c r="AU55" s="51" t="s">
        <v>53</v>
      </c>
      <c r="AV55" s="51" t="s">
        <v>54</v>
      </c>
      <c r="AW55" s="51" t="s">
        <v>55</v>
      </c>
      <c r="AX55" s="51" t="s">
        <v>56</v>
      </c>
      <c r="AY55" s="51" t="s">
        <v>57</v>
      </c>
      <c r="AZ55" s="51" t="s">
        <v>58</v>
      </c>
      <c r="BA55" s="51" t="s">
        <v>59</v>
      </c>
      <c r="BB55" s="51" t="s">
        <v>60</v>
      </c>
      <c r="BC55" s="51" t="s">
        <v>61</v>
      </c>
      <c r="BD55" s="52" t="s">
        <v>62</v>
      </c>
    </row>
    <row r="56" spans="1:90" s="1" customFormat="1" ht="10.9" customHeight="1" x14ac:dyDescent="0.2">
      <c r="B56" s="25"/>
      <c r="AR56" s="25"/>
      <c r="AS56" s="5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</row>
    <row r="57" spans="1:90" s="4" customFormat="1" ht="32.450000000000003" customHeight="1" x14ac:dyDescent="0.2">
      <c r="B57" s="54"/>
      <c r="C57" s="55" t="s">
        <v>63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160">
        <f>ROUND(AG58,2)</f>
        <v>0</v>
      </c>
      <c r="AH57" s="160"/>
      <c r="AI57" s="160"/>
      <c r="AJ57" s="160"/>
      <c r="AK57" s="160"/>
      <c r="AL57" s="160"/>
      <c r="AM57" s="160"/>
      <c r="AN57" s="151">
        <f>SUM(AG57,AT57)</f>
        <v>0</v>
      </c>
      <c r="AO57" s="151"/>
      <c r="AP57" s="151"/>
      <c r="AQ57" s="58" t="s">
        <v>1</v>
      </c>
      <c r="AR57" s="54"/>
      <c r="AS57" s="59">
        <f>ROUND(AS58,2)</f>
        <v>0</v>
      </c>
      <c r="AT57" s="60">
        <f>ROUND(SUM(AV57:AW57),2)</f>
        <v>0</v>
      </c>
      <c r="AU57" s="61" t="e">
        <f>ROUND(AU58,5)</f>
        <v>#REF!</v>
      </c>
      <c r="AV57" s="60">
        <f>ROUND(AZ57*L32,2)</f>
        <v>0</v>
      </c>
      <c r="AW57" s="60">
        <f>ROUND(BA57*L33,2)</f>
        <v>0</v>
      </c>
      <c r="AX57" s="60">
        <f>ROUND(BB57*L32,2)</f>
        <v>0</v>
      </c>
      <c r="AY57" s="60">
        <f>ROUND(BC57*L33,2)</f>
        <v>0</v>
      </c>
      <c r="AZ57" s="60">
        <f>ROUND(AZ58,2)</f>
        <v>0</v>
      </c>
      <c r="BA57" s="60">
        <f>ROUND(BA58,2)</f>
        <v>0</v>
      </c>
      <c r="BB57" s="60">
        <f>ROUND(BB58,2)</f>
        <v>0</v>
      </c>
      <c r="BC57" s="60">
        <f>ROUND(BC58,2)</f>
        <v>0</v>
      </c>
      <c r="BD57" s="62">
        <f>ROUND(BD58,2)</f>
        <v>0</v>
      </c>
      <c r="BS57" s="63" t="s">
        <v>64</v>
      </c>
      <c r="BT57" s="63" t="s">
        <v>65</v>
      </c>
      <c r="BV57" s="63" t="s">
        <v>66</v>
      </c>
      <c r="BW57" s="63" t="s">
        <v>4</v>
      </c>
      <c r="BX57" s="63" t="s">
        <v>67</v>
      </c>
      <c r="CL57" s="63" t="s">
        <v>1</v>
      </c>
    </row>
    <row r="58" spans="1:90" s="5" customFormat="1" ht="16.5" customHeight="1" x14ac:dyDescent="0.2">
      <c r="A58" s="64" t="s">
        <v>68</v>
      </c>
      <c r="B58" s="65"/>
      <c r="C58" s="66"/>
      <c r="D58" s="136" t="s">
        <v>11</v>
      </c>
      <c r="E58" s="136"/>
      <c r="F58" s="136"/>
      <c r="G58" s="136"/>
      <c r="H58" s="136"/>
      <c r="I58" s="67"/>
      <c r="J58" s="136" t="s">
        <v>13</v>
      </c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58">
        <f>'72 - Frézovanie - prečist...'!J30</f>
        <v>0</v>
      </c>
      <c r="AH58" s="159"/>
      <c r="AI58" s="159"/>
      <c r="AJ58" s="159"/>
      <c r="AK58" s="159"/>
      <c r="AL58" s="159"/>
      <c r="AM58" s="159"/>
      <c r="AN58" s="158">
        <f>SUM(AG58,AT58)</f>
        <v>0</v>
      </c>
      <c r="AO58" s="159"/>
      <c r="AP58" s="159"/>
      <c r="AQ58" s="68" t="s">
        <v>69</v>
      </c>
      <c r="AR58" s="65"/>
      <c r="AS58" s="69">
        <v>0</v>
      </c>
      <c r="AT58" s="70">
        <f>ROUND(SUM(AV58:AW58),2)</f>
        <v>0</v>
      </c>
      <c r="AU58" s="71" t="e">
        <f>'72 - Frézovanie - prečist...'!P82</f>
        <v>#REF!</v>
      </c>
      <c r="AV58" s="70">
        <f>'72 - Frézovanie - prečist...'!J33</f>
        <v>0</v>
      </c>
      <c r="AW58" s="70">
        <f>'72 - Frézovanie - prečist...'!J34</f>
        <v>0</v>
      </c>
      <c r="AX58" s="70">
        <f>'72 - Frézovanie - prečist...'!J35</f>
        <v>0</v>
      </c>
      <c r="AY58" s="70">
        <f>'72 - Frézovanie - prečist...'!J36</f>
        <v>0</v>
      </c>
      <c r="AZ58" s="70">
        <f>'72 - Frézovanie - prečist...'!F33</f>
        <v>0</v>
      </c>
      <c r="BA58" s="70">
        <f>'72 - Frézovanie - prečist...'!F34</f>
        <v>0</v>
      </c>
      <c r="BB58" s="70">
        <f>'72 - Frézovanie - prečist...'!F35</f>
        <v>0</v>
      </c>
      <c r="BC58" s="70">
        <f>'72 - Frézovanie - prečist...'!F36</f>
        <v>0</v>
      </c>
      <c r="BD58" s="72">
        <f>'72 - Frézovanie - prečist...'!F37</f>
        <v>0</v>
      </c>
      <c r="BT58" s="73" t="s">
        <v>70</v>
      </c>
      <c r="BU58" s="73" t="s">
        <v>71</v>
      </c>
      <c r="BV58" s="73" t="s">
        <v>66</v>
      </c>
      <c r="BW58" s="73" t="s">
        <v>4</v>
      </c>
      <c r="BX58" s="73" t="s">
        <v>67</v>
      </c>
      <c r="CL58" s="73" t="s">
        <v>1</v>
      </c>
    </row>
    <row r="59" spans="1:90" x14ac:dyDescent="0.2">
      <c r="B59" s="15"/>
      <c r="AR59" s="15"/>
    </row>
    <row r="60" spans="1:90" s="1" customFormat="1" ht="30" customHeight="1" x14ac:dyDescent="0.2">
      <c r="B60" s="25"/>
      <c r="C60" s="55" t="s">
        <v>72</v>
      </c>
      <c r="AG60" s="151">
        <v>0</v>
      </c>
      <c r="AH60" s="151"/>
      <c r="AI60" s="151"/>
      <c r="AJ60" s="151"/>
      <c r="AK60" s="151"/>
      <c r="AL60" s="151"/>
      <c r="AM60" s="151"/>
      <c r="AN60" s="151">
        <v>0</v>
      </c>
      <c r="AO60" s="151"/>
      <c r="AP60" s="151"/>
      <c r="AQ60" s="74"/>
      <c r="AR60" s="25"/>
      <c r="AS60" s="50" t="s">
        <v>73</v>
      </c>
      <c r="AT60" s="51" t="s">
        <v>74</v>
      </c>
      <c r="AU60" s="51" t="s">
        <v>35</v>
      </c>
      <c r="AV60" s="52" t="s">
        <v>52</v>
      </c>
    </row>
    <row r="61" spans="1:90" s="1" customFormat="1" ht="10.9" customHeight="1" x14ac:dyDescent="0.2">
      <c r="B61" s="25"/>
      <c r="AR61" s="25"/>
    </row>
    <row r="62" spans="1:90" s="1" customFormat="1" ht="30" customHeight="1" x14ac:dyDescent="0.2">
      <c r="B62" s="25"/>
      <c r="C62" s="75" t="s">
        <v>75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142">
        <f>ROUND(AG57 + AG60, 2)</f>
        <v>0</v>
      </c>
      <c r="AH62" s="142"/>
      <c r="AI62" s="142"/>
      <c r="AJ62" s="142"/>
      <c r="AK62" s="142"/>
      <c r="AL62" s="142"/>
      <c r="AM62" s="142"/>
      <c r="AN62" s="142">
        <f>ROUND(AN57 + AN60, 2)</f>
        <v>0</v>
      </c>
      <c r="AO62" s="142"/>
      <c r="AP62" s="142"/>
      <c r="AQ62" s="76"/>
      <c r="AR62" s="25"/>
    </row>
    <row r="63" spans="1:90" s="1" customFormat="1" ht="6.95" customHeight="1" x14ac:dyDescent="0.2">
      <c r="B63" s="35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25"/>
    </row>
  </sheetData>
  <mergeCells count="46">
    <mergeCell ref="K5:AO5"/>
    <mergeCell ref="K6:AO6"/>
    <mergeCell ref="AR2:BE2"/>
    <mergeCell ref="L34:P34"/>
    <mergeCell ref="AK35:AO35"/>
    <mergeCell ref="W35:AE35"/>
    <mergeCell ref="E23:AN23"/>
    <mergeCell ref="AK26:AO26"/>
    <mergeCell ref="AK27:AO27"/>
    <mergeCell ref="AK29:AO29"/>
    <mergeCell ref="L31:P31"/>
    <mergeCell ref="W31:AE31"/>
    <mergeCell ref="AS52:AT54"/>
    <mergeCell ref="AM53:AP53"/>
    <mergeCell ref="AG55:AM55"/>
    <mergeCell ref="AN55:AP55"/>
    <mergeCell ref="AN58:AP58"/>
    <mergeCell ref="AG58:AM58"/>
    <mergeCell ref="AG57:AM57"/>
    <mergeCell ref="AN57:AP57"/>
    <mergeCell ref="AK31:AO31"/>
    <mergeCell ref="AK32:AO32"/>
    <mergeCell ref="L32:P32"/>
    <mergeCell ref="AK33:AO33"/>
    <mergeCell ref="L33:P33"/>
    <mergeCell ref="W33:AE33"/>
    <mergeCell ref="AK34:AO34"/>
    <mergeCell ref="W34:AE34"/>
    <mergeCell ref="W32:AE32"/>
    <mergeCell ref="AK38:AO38"/>
    <mergeCell ref="L48:AO48"/>
    <mergeCell ref="W36:AE36"/>
    <mergeCell ref="L36:P36"/>
    <mergeCell ref="AK36:AO36"/>
    <mergeCell ref="AM50:AN50"/>
    <mergeCell ref="AM52:AP52"/>
    <mergeCell ref="AG62:AM62"/>
    <mergeCell ref="AN62:AP62"/>
    <mergeCell ref="X38:AB38"/>
    <mergeCell ref="AG60:AM60"/>
    <mergeCell ref="AN60:AP60"/>
    <mergeCell ref="C55:G55"/>
    <mergeCell ref="I55:AF55"/>
    <mergeCell ref="D58:H58"/>
    <mergeCell ref="J58:AF58"/>
    <mergeCell ref="L35:P35"/>
  </mergeCells>
  <hyperlinks>
    <hyperlink ref="A58" location="'72 - Frézovanie - prečist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95"/>
  <sheetViews>
    <sheetView showGridLines="0" tabSelected="1" workbookViewId="0">
      <selection activeCell="I95" sqref="I9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2">
      <c r="A1" s="78"/>
    </row>
    <row r="2" spans="1:46" ht="36.950000000000003" customHeight="1" x14ac:dyDescent="0.2">
      <c r="L2" s="164" t="s">
        <v>5</v>
      </c>
      <c r="M2" s="162"/>
      <c r="N2" s="162"/>
      <c r="O2" s="162"/>
      <c r="P2" s="162"/>
      <c r="Q2" s="162"/>
      <c r="R2" s="162"/>
      <c r="S2" s="162"/>
      <c r="T2" s="162"/>
      <c r="U2" s="162"/>
      <c r="V2" s="162"/>
      <c r="AT2" s="12" t="s">
        <v>4</v>
      </c>
    </row>
    <row r="3" spans="1:46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65</v>
      </c>
    </row>
    <row r="4" spans="1:46" ht="24.95" customHeight="1" x14ac:dyDescent="0.2">
      <c r="B4" s="15"/>
      <c r="D4" s="16" t="s">
        <v>76</v>
      </c>
      <c r="L4" s="15"/>
      <c r="M4" s="17" t="s">
        <v>9</v>
      </c>
      <c r="AT4" s="12" t="s">
        <v>3</v>
      </c>
    </row>
    <row r="5" spans="1:46" ht="6.95" customHeight="1" x14ac:dyDescent="0.2">
      <c r="B5" s="15"/>
      <c r="L5" s="15"/>
    </row>
    <row r="6" spans="1:46" s="1" customFormat="1" ht="12" customHeight="1" x14ac:dyDescent="0.2">
      <c r="B6" s="25"/>
      <c r="D6" s="20" t="s">
        <v>12</v>
      </c>
      <c r="L6" s="25"/>
    </row>
    <row r="7" spans="1:46" s="1" customFormat="1" ht="36.950000000000003" customHeight="1" x14ac:dyDescent="0.2">
      <c r="B7" s="25"/>
      <c r="E7" s="148" t="s">
        <v>13</v>
      </c>
      <c r="F7" s="141"/>
      <c r="G7" s="141"/>
      <c r="H7" s="141"/>
      <c r="L7" s="25"/>
    </row>
    <row r="8" spans="1:46" s="1" customFormat="1" x14ac:dyDescent="0.2">
      <c r="B8" s="25"/>
      <c r="L8" s="25"/>
    </row>
    <row r="9" spans="1:46" s="1" customFormat="1" ht="12" customHeight="1" x14ac:dyDescent="0.2">
      <c r="B9" s="25"/>
      <c r="D9" s="20" t="s">
        <v>14</v>
      </c>
      <c r="F9" s="12" t="s">
        <v>1</v>
      </c>
      <c r="I9" s="20" t="s">
        <v>15</v>
      </c>
      <c r="J9" s="12" t="s">
        <v>1</v>
      </c>
      <c r="L9" s="25"/>
    </row>
    <row r="10" spans="1:46" s="1" customFormat="1" ht="12" customHeight="1" x14ac:dyDescent="0.2">
      <c r="B10" s="25"/>
      <c r="D10" s="20" t="s">
        <v>16</v>
      </c>
      <c r="F10" s="12" t="s">
        <v>17</v>
      </c>
      <c r="I10" s="20" t="s">
        <v>18</v>
      </c>
      <c r="J10" s="42" t="str">
        <f>'Rekapitulácia stavby'!AN8</f>
        <v>26. 2. 2019</v>
      </c>
      <c r="L10" s="25"/>
    </row>
    <row r="11" spans="1:46" s="1" customFormat="1" ht="10.9" customHeight="1" x14ac:dyDescent="0.2">
      <c r="B11" s="25"/>
      <c r="L11" s="25"/>
    </row>
    <row r="12" spans="1:46" s="1" customFormat="1" ht="12" customHeight="1" x14ac:dyDescent="0.2">
      <c r="B12" s="25"/>
      <c r="D12" s="20" t="s">
        <v>20</v>
      </c>
      <c r="I12" s="20" t="s">
        <v>21</v>
      </c>
      <c r="J12" s="12" t="str">
        <f>IF('Rekapitulácia stavby'!AN10="","",'Rekapitulácia stavby'!AN10)</f>
        <v/>
      </c>
      <c r="L12" s="25"/>
    </row>
    <row r="13" spans="1:46" s="1" customFormat="1" ht="18" customHeight="1" x14ac:dyDescent="0.2">
      <c r="B13" s="25"/>
      <c r="E13" s="12" t="str">
        <f>IF('Rekapitulácia stavby'!E11="","",'Rekapitulácia stavby'!E11)</f>
        <v xml:space="preserve"> </v>
      </c>
      <c r="I13" s="20" t="s">
        <v>22</v>
      </c>
      <c r="J13" s="12" t="str">
        <f>IF('Rekapitulácia stavby'!AN11="","",'Rekapitulácia stavby'!AN11)</f>
        <v/>
      </c>
      <c r="L13" s="25"/>
    </row>
    <row r="14" spans="1:46" s="1" customFormat="1" ht="6.95" customHeight="1" x14ac:dyDescent="0.2">
      <c r="B14" s="25"/>
      <c r="L14" s="25"/>
    </row>
    <row r="15" spans="1:46" s="1" customFormat="1" ht="12" customHeight="1" x14ac:dyDescent="0.2">
      <c r="B15" s="25"/>
      <c r="D15" s="20" t="s">
        <v>23</v>
      </c>
      <c r="I15" s="20" t="s">
        <v>21</v>
      </c>
      <c r="J15" s="12" t="str">
        <f>'Rekapitulácia stavby'!AN13</f>
        <v/>
      </c>
      <c r="L15" s="25"/>
    </row>
    <row r="16" spans="1:46" s="1" customFormat="1" ht="18" customHeight="1" x14ac:dyDescent="0.2">
      <c r="B16" s="25"/>
      <c r="E16" s="161" t="str">
        <f>'Rekapitulácia stavby'!E14</f>
        <v xml:space="preserve"> </v>
      </c>
      <c r="F16" s="161"/>
      <c r="G16" s="161"/>
      <c r="H16" s="161"/>
      <c r="I16" s="20" t="s">
        <v>22</v>
      </c>
      <c r="J16" s="12" t="str">
        <f>'Rekapitulácia stavby'!AN14</f>
        <v/>
      </c>
      <c r="L16" s="25"/>
    </row>
    <row r="17" spans="2:12" s="1" customFormat="1" ht="6.95" customHeight="1" x14ac:dyDescent="0.2">
      <c r="B17" s="25"/>
      <c r="L17" s="25"/>
    </row>
    <row r="18" spans="2:12" s="1" customFormat="1" ht="12" customHeight="1" x14ac:dyDescent="0.2">
      <c r="B18" s="25"/>
      <c r="D18" s="20" t="s">
        <v>24</v>
      </c>
      <c r="I18" s="20" t="s">
        <v>21</v>
      </c>
      <c r="J18" s="12" t="str">
        <f>IF('Rekapitulácia stavby'!AN16="","",'Rekapitulácia stavby'!AN16)</f>
        <v/>
      </c>
      <c r="L18" s="25"/>
    </row>
    <row r="19" spans="2:12" s="1" customFormat="1" ht="18" customHeight="1" x14ac:dyDescent="0.2">
      <c r="B19" s="25"/>
      <c r="E19" s="12" t="str">
        <f>IF('Rekapitulácia stavby'!E17="","",'Rekapitulácia stavby'!E17)</f>
        <v xml:space="preserve"> </v>
      </c>
      <c r="I19" s="20" t="s">
        <v>22</v>
      </c>
      <c r="J19" s="12" t="str">
        <f>IF('Rekapitulácia stavby'!AN17="","",'Rekapitulácia stavby'!AN17)</f>
        <v/>
      </c>
      <c r="L19" s="25"/>
    </row>
    <row r="20" spans="2:12" s="1" customFormat="1" ht="6.95" customHeight="1" x14ac:dyDescent="0.2">
      <c r="B20" s="25"/>
      <c r="L20" s="25"/>
    </row>
    <row r="21" spans="2:12" s="1" customFormat="1" ht="12" customHeight="1" x14ac:dyDescent="0.2">
      <c r="B21" s="25"/>
      <c r="D21" s="20" t="s">
        <v>27</v>
      </c>
      <c r="I21" s="20" t="s">
        <v>21</v>
      </c>
      <c r="J21" s="12" t="str">
        <f>IF('Rekapitulácia stavby'!AN19="","",'Rekapitulácia stavby'!AN19)</f>
        <v/>
      </c>
      <c r="L21" s="25"/>
    </row>
    <row r="22" spans="2:12" s="1" customFormat="1" ht="18" customHeight="1" x14ac:dyDescent="0.2">
      <c r="B22" s="25"/>
      <c r="E22" s="12" t="str">
        <f>IF('Rekapitulácia stavby'!E20="","",'Rekapitulácia stavby'!E20)</f>
        <v xml:space="preserve"> </v>
      </c>
      <c r="I22" s="20" t="s">
        <v>22</v>
      </c>
      <c r="J22" s="12" t="str">
        <f>IF('Rekapitulácia stavby'!AN20="","",'Rekapitulácia stavby'!AN20)</f>
        <v/>
      </c>
      <c r="L22" s="25"/>
    </row>
    <row r="23" spans="2:12" s="1" customFormat="1" ht="6.95" customHeight="1" x14ac:dyDescent="0.2">
      <c r="B23" s="25"/>
      <c r="L23" s="25"/>
    </row>
    <row r="24" spans="2:12" s="1" customFormat="1" ht="12" customHeight="1" x14ac:dyDescent="0.2">
      <c r="B24" s="25"/>
      <c r="D24" s="20" t="s">
        <v>28</v>
      </c>
      <c r="L24" s="25"/>
    </row>
    <row r="25" spans="2:12" s="6" customFormat="1" ht="16.5" customHeight="1" x14ac:dyDescent="0.2">
      <c r="B25" s="79"/>
      <c r="E25" s="165" t="s">
        <v>1</v>
      </c>
      <c r="F25" s="165"/>
      <c r="G25" s="165"/>
      <c r="H25" s="165"/>
      <c r="L25" s="79"/>
    </row>
    <row r="26" spans="2:12" s="1" customFormat="1" ht="6.95" customHeight="1" x14ac:dyDescent="0.2">
      <c r="B26" s="25"/>
      <c r="L26" s="25"/>
    </row>
    <row r="27" spans="2:12" s="1" customFormat="1" ht="6.95" customHeight="1" x14ac:dyDescent="0.2">
      <c r="B27" s="25"/>
      <c r="D27" s="43"/>
      <c r="E27" s="43"/>
      <c r="F27" s="43"/>
      <c r="G27" s="43"/>
      <c r="H27" s="43"/>
      <c r="I27" s="43"/>
      <c r="J27" s="43"/>
      <c r="K27" s="43"/>
      <c r="L27" s="25"/>
    </row>
    <row r="28" spans="2:12" s="1" customFormat="1" ht="14.45" customHeight="1" x14ac:dyDescent="0.2">
      <c r="B28" s="25"/>
      <c r="D28" s="80" t="s">
        <v>77</v>
      </c>
      <c r="J28" s="24">
        <f>J57</f>
        <v>0</v>
      </c>
      <c r="L28" s="25"/>
    </row>
    <row r="29" spans="2:12" s="1" customFormat="1" ht="14.45" customHeight="1" x14ac:dyDescent="0.2">
      <c r="B29" s="25"/>
      <c r="D29" s="23" t="s">
        <v>78</v>
      </c>
      <c r="J29" s="24">
        <f>J63</f>
        <v>0</v>
      </c>
      <c r="L29" s="25"/>
    </row>
    <row r="30" spans="2:12" s="1" customFormat="1" ht="25.35" customHeight="1" x14ac:dyDescent="0.2">
      <c r="B30" s="25"/>
      <c r="D30" s="81" t="s">
        <v>31</v>
      </c>
      <c r="J30" s="57">
        <f>ROUND(J28 + J29, 2)</f>
        <v>0</v>
      </c>
      <c r="L30" s="25"/>
    </row>
    <row r="31" spans="2:12" s="1" customFormat="1" ht="6.95" customHeight="1" x14ac:dyDescent="0.2">
      <c r="B31" s="25"/>
      <c r="D31" s="43"/>
      <c r="E31" s="43"/>
      <c r="F31" s="43"/>
      <c r="G31" s="43"/>
      <c r="H31" s="43"/>
      <c r="I31" s="43"/>
      <c r="J31" s="43"/>
      <c r="K31" s="43"/>
      <c r="L31" s="25"/>
    </row>
    <row r="32" spans="2:12" s="1" customFormat="1" ht="14.45" customHeight="1" x14ac:dyDescent="0.2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45" customHeight="1" x14ac:dyDescent="0.2">
      <c r="B33" s="25"/>
      <c r="D33" s="20" t="s">
        <v>35</v>
      </c>
      <c r="E33" s="20" t="s">
        <v>36</v>
      </c>
      <c r="F33" s="82">
        <f>ROUND((SUM(BE63:BE64) + SUM(BE82:BE94)),  2)</f>
        <v>0</v>
      </c>
      <c r="I33" s="30">
        <v>0.2</v>
      </c>
      <c r="J33" s="82">
        <f>ROUND(((SUM(BE63:BE64) + SUM(BE82:BE94))*I33),  2)</f>
        <v>0</v>
      </c>
      <c r="L33" s="25"/>
    </row>
    <row r="34" spans="2:12" s="1" customFormat="1" ht="14.45" customHeight="1" x14ac:dyDescent="0.2">
      <c r="B34" s="25"/>
      <c r="E34" s="20" t="s">
        <v>37</v>
      </c>
      <c r="F34" s="82">
        <f>ROUND((SUM(BF63:BF64) + SUM(BF82:BF94)),  2)</f>
        <v>0</v>
      </c>
      <c r="I34" s="30">
        <v>0.2</v>
      </c>
      <c r="J34" s="82">
        <f>ROUND(((SUM(BF63:BF64) + SUM(BF82:BF94))*I34),  2)</f>
        <v>0</v>
      </c>
      <c r="L34" s="25"/>
    </row>
    <row r="35" spans="2:12" s="1" customFormat="1" ht="14.45" hidden="1" customHeight="1" x14ac:dyDescent="0.2">
      <c r="B35" s="25"/>
      <c r="E35" s="20" t="s">
        <v>38</v>
      </c>
      <c r="F35" s="82">
        <f>ROUND((SUM(BG63:BG64) + SUM(BG82:BG94)),  2)</f>
        <v>0</v>
      </c>
      <c r="I35" s="30">
        <v>0.2</v>
      </c>
      <c r="J35" s="82">
        <f>0</f>
        <v>0</v>
      </c>
      <c r="L35" s="25"/>
    </row>
    <row r="36" spans="2:12" s="1" customFormat="1" ht="14.45" hidden="1" customHeight="1" x14ac:dyDescent="0.2">
      <c r="B36" s="25"/>
      <c r="E36" s="20" t="s">
        <v>39</v>
      </c>
      <c r="F36" s="82">
        <f>ROUND((SUM(BH63:BH64) + SUM(BH82:BH94)),  2)</f>
        <v>0</v>
      </c>
      <c r="I36" s="30">
        <v>0.2</v>
      </c>
      <c r="J36" s="82">
        <f>0</f>
        <v>0</v>
      </c>
      <c r="L36" s="25"/>
    </row>
    <row r="37" spans="2:12" s="1" customFormat="1" ht="14.45" hidden="1" customHeight="1" x14ac:dyDescent="0.2">
      <c r="B37" s="25"/>
      <c r="E37" s="20" t="s">
        <v>40</v>
      </c>
      <c r="F37" s="82">
        <f>ROUND((SUM(BI63:BI64) + SUM(BI82:BI94)),  2)</f>
        <v>0</v>
      </c>
      <c r="I37" s="30">
        <v>0</v>
      </c>
      <c r="J37" s="82">
        <f>0</f>
        <v>0</v>
      </c>
      <c r="L37" s="25"/>
    </row>
    <row r="38" spans="2:12" s="1" customFormat="1" ht="6.95" customHeight="1" x14ac:dyDescent="0.2">
      <c r="B38" s="25"/>
      <c r="L38" s="25"/>
    </row>
    <row r="39" spans="2:12" s="1" customFormat="1" ht="25.35" customHeight="1" x14ac:dyDescent="0.2">
      <c r="B39" s="25"/>
      <c r="C39" s="76"/>
      <c r="D39" s="83" t="s">
        <v>41</v>
      </c>
      <c r="E39" s="48"/>
      <c r="F39" s="48"/>
      <c r="G39" s="84" t="s">
        <v>42</v>
      </c>
      <c r="H39" s="85" t="s">
        <v>43</v>
      </c>
      <c r="I39" s="48"/>
      <c r="J39" s="86">
        <f>SUM(J30:J37)</f>
        <v>0</v>
      </c>
      <c r="K39" s="87"/>
      <c r="L39" s="25"/>
    </row>
    <row r="40" spans="2:12" s="1" customFormat="1" ht="14.45" customHeight="1" x14ac:dyDescent="0.2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25"/>
    </row>
    <row r="44" spans="2:12" s="1" customFormat="1" ht="6.95" customHeight="1" x14ac:dyDescent="0.2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25"/>
    </row>
    <row r="45" spans="2:12" s="1" customFormat="1" ht="24.95" customHeight="1" x14ac:dyDescent="0.2">
      <c r="B45" s="25"/>
      <c r="C45" s="16" t="s">
        <v>79</v>
      </c>
      <c r="L45" s="25"/>
    </row>
    <row r="46" spans="2:12" s="1" customFormat="1" ht="6.95" customHeight="1" x14ac:dyDescent="0.2">
      <c r="B46" s="25"/>
      <c r="L46" s="25"/>
    </row>
    <row r="47" spans="2:12" s="1" customFormat="1" ht="12" customHeight="1" x14ac:dyDescent="0.2">
      <c r="B47" s="25"/>
      <c r="C47" s="20" t="s">
        <v>12</v>
      </c>
      <c r="L47" s="25"/>
    </row>
    <row r="48" spans="2:12" s="1" customFormat="1" ht="16.5" customHeight="1" x14ac:dyDescent="0.2">
      <c r="B48" s="25"/>
      <c r="E48" s="148" t="str">
        <f>E7</f>
        <v>Frézovanie - prečistenie kanalizácie</v>
      </c>
      <c r="F48" s="141"/>
      <c r="G48" s="141"/>
      <c r="H48" s="141"/>
      <c r="L48" s="25"/>
    </row>
    <row r="49" spans="2:47" s="1" customFormat="1" ht="6.95" customHeight="1" x14ac:dyDescent="0.2">
      <c r="B49" s="25"/>
      <c r="L49" s="25"/>
    </row>
    <row r="50" spans="2:47" s="1" customFormat="1" ht="12" customHeight="1" x14ac:dyDescent="0.2">
      <c r="B50" s="25"/>
      <c r="C50" s="20" t="s">
        <v>16</v>
      </c>
      <c r="F50" s="12" t="str">
        <f>F10</f>
        <v xml:space="preserve"> </v>
      </c>
      <c r="I50" s="20" t="s">
        <v>18</v>
      </c>
      <c r="J50" s="42" t="str">
        <f>IF(J10="","",J10)</f>
        <v>26. 2. 2019</v>
      </c>
      <c r="L50" s="25"/>
    </row>
    <row r="51" spans="2:47" s="1" customFormat="1" ht="6.95" customHeight="1" x14ac:dyDescent="0.2">
      <c r="B51" s="25"/>
      <c r="L51" s="25"/>
    </row>
    <row r="52" spans="2:47" s="1" customFormat="1" ht="13.7" customHeight="1" x14ac:dyDescent="0.2">
      <c r="B52" s="25"/>
      <c r="C52" s="20" t="s">
        <v>20</v>
      </c>
      <c r="F52" s="12" t="str">
        <f>E13</f>
        <v xml:space="preserve"> </v>
      </c>
      <c r="I52" s="20" t="s">
        <v>24</v>
      </c>
      <c r="J52" s="21" t="str">
        <f>E19</f>
        <v xml:space="preserve"> </v>
      </c>
      <c r="L52" s="25"/>
    </row>
    <row r="53" spans="2:47" s="1" customFormat="1" ht="13.7" customHeight="1" x14ac:dyDescent="0.2">
      <c r="B53" s="25"/>
      <c r="C53" s="20" t="s">
        <v>23</v>
      </c>
      <c r="F53" s="12" t="str">
        <f>IF(E16="","",E16)</f>
        <v xml:space="preserve"> </v>
      </c>
      <c r="I53" s="20" t="s">
        <v>27</v>
      </c>
      <c r="J53" s="21" t="str">
        <f>E22</f>
        <v xml:space="preserve"> </v>
      </c>
      <c r="L53" s="25"/>
    </row>
    <row r="54" spans="2:47" s="1" customFormat="1" ht="10.35" customHeight="1" x14ac:dyDescent="0.2">
      <c r="B54" s="25"/>
      <c r="L54" s="25"/>
    </row>
    <row r="55" spans="2:47" s="1" customFormat="1" ht="29.25" customHeight="1" x14ac:dyDescent="0.2">
      <c r="B55" s="25"/>
      <c r="C55" s="88" t="s">
        <v>80</v>
      </c>
      <c r="D55" s="76"/>
      <c r="E55" s="76"/>
      <c r="F55" s="76"/>
      <c r="G55" s="76"/>
      <c r="H55" s="76"/>
      <c r="I55" s="76"/>
      <c r="J55" s="89" t="s">
        <v>81</v>
      </c>
      <c r="K55" s="76"/>
      <c r="L55" s="25"/>
    </row>
    <row r="56" spans="2:47" s="1" customFormat="1" ht="10.35" customHeight="1" x14ac:dyDescent="0.2">
      <c r="B56" s="25"/>
      <c r="L56" s="25"/>
    </row>
    <row r="57" spans="2:47" s="1" customFormat="1" ht="22.9" customHeight="1" x14ac:dyDescent="0.2">
      <c r="B57" s="25"/>
      <c r="C57" s="90" t="s">
        <v>82</v>
      </c>
      <c r="J57" s="57">
        <f>J82</f>
        <v>0</v>
      </c>
      <c r="L57" s="25"/>
      <c r="AU57" s="12" t="s">
        <v>83</v>
      </c>
    </row>
    <row r="58" spans="2:47" s="7" customFormat="1" ht="24.95" customHeight="1" x14ac:dyDescent="0.2">
      <c r="B58" s="91"/>
      <c r="D58" s="92" t="s">
        <v>84</v>
      </c>
      <c r="E58" s="93"/>
      <c r="F58" s="93"/>
      <c r="G58" s="93"/>
      <c r="H58" s="93"/>
      <c r="I58" s="93"/>
      <c r="J58" s="94">
        <f>J83</f>
        <v>0</v>
      </c>
      <c r="L58" s="91"/>
    </row>
    <row r="59" spans="2:47" s="8" customFormat="1" ht="19.899999999999999" customHeight="1" x14ac:dyDescent="0.2">
      <c r="B59" s="95"/>
      <c r="D59" s="96" t="s">
        <v>85</v>
      </c>
      <c r="E59" s="97"/>
      <c r="F59" s="97"/>
      <c r="G59" s="97"/>
      <c r="H59" s="97"/>
      <c r="I59" s="97"/>
      <c r="J59" s="98">
        <f>J84</f>
        <v>0</v>
      </c>
      <c r="L59" s="95"/>
    </row>
    <row r="60" spans="2:47" s="7" customFormat="1" ht="24.95" customHeight="1" x14ac:dyDescent="0.2">
      <c r="B60" s="91"/>
      <c r="D60" s="92" t="s">
        <v>86</v>
      </c>
      <c r="E60" s="93"/>
      <c r="F60" s="93"/>
      <c r="G60" s="93"/>
      <c r="H60" s="93"/>
      <c r="I60" s="93"/>
      <c r="J60" s="94">
        <f>J93</f>
        <v>0</v>
      </c>
      <c r="L60" s="91"/>
    </row>
    <row r="61" spans="2:47" s="1" customFormat="1" ht="21.75" customHeight="1" x14ac:dyDescent="0.2">
      <c r="B61" s="25"/>
      <c r="L61" s="25"/>
    </row>
    <row r="62" spans="2:47" s="1" customFormat="1" ht="6.95" customHeight="1" x14ac:dyDescent="0.2">
      <c r="B62" s="25"/>
      <c r="L62" s="25"/>
    </row>
    <row r="63" spans="2:47" s="1" customFormat="1" ht="29.25" customHeight="1" x14ac:dyDescent="0.2">
      <c r="B63" s="25"/>
      <c r="C63" s="90" t="s">
        <v>87</v>
      </c>
      <c r="J63" s="99">
        <v>0</v>
      </c>
      <c r="L63" s="25"/>
      <c r="N63" s="100" t="s">
        <v>35</v>
      </c>
    </row>
    <row r="64" spans="2:47" s="1" customFormat="1" ht="18" customHeight="1" x14ac:dyDescent="0.2">
      <c r="B64" s="25"/>
      <c r="L64" s="25"/>
    </row>
    <row r="65" spans="2:12" s="1" customFormat="1" ht="29.25" customHeight="1" x14ac:dyDescent="0.2">
      <c r="B65" s="25"/>
      <c r="C65" s="75" t="s">
        <v>75</v>
      </c>
      <c r="D65" s="76"/>
      <c r="E65" s="76"/>
      <c r="F65" s="76"/>
      <c r="G65" s="76"/>
      <c r="H65" s="76"/>
      <c r="I65" s="76"/>
      <c r="J65" s="77">
        <f>ROUND(J57+J63,2)</f>
        <v>0</v>
      </c>
      <c r="K65" s="76"/>
      <c r="L65" s="25"/>
    </row>
    <row r="66" spans="2:12" s="1" customFormat="1" ht="6.95" customHeight="1" x14ac:dyDescent="0.2">
      <c r="B66" s="35"/>
      <c r="C66" s="36"/>
      <c r="D66" s="36"/>
      <c r="E66" s="36"/>
      <c r="F66" s="36"/>
      <c r="G66" s="36"/>
      <c r="H66" s="36"/>
      <c r="I66" s="36"/>
      <c r="J66" s="36"/>
      <c r="K66" s="36"/>
      <c r="L66" s="25"/>
    </row>
    <row r="70" spans="2:12" s="1" customFormat="1" ht="6.95" customHeight="1" x14ac:dyDescent="0.2"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25"/>
    </row>
    <row r="71" spans="2:12" s="1" customFormat="1" ht="24.95" customHeight="1" x14ac:dyDescent="0.2">
      <c r="B71" s="25"/>
      <c r="C71" s="16" t="s">
        <v>88</v>
      </c>
      <c r="L71" s="25"/>
    </row>
    <row r="72" spans="2:12" s="1" customFormat="1" ht="6.95" customHeight="1" x14ac:dyDescent="0.2">
      <c r="B72" s="25"/>
      <c r="L72" s="25"/>
    </row>
    <row r="73" spans="2:12" s="1" customFormat="1" ht="12" customHeight="1" x14ac:dyDescent="0.2">
      <c r="B73" s="25"/>
      <c r="C73" s="20" t="s">
        <v>12</v>
      </c>
      <c r="L73" s="25"/>
    </row>
    <row r="74" spans="2:12" s="1" customFormat="1" ht="16.5" customHeight="1" x14ac:dyDescent="0.2">
      <c r="B74" s="25"/>
      <c r="E74" s="148" t="str">
        <f>E7</f>
        <v>Frézovanie - prečistenie kanalizácie</v>
      </c>
      <c r="F74" s="141"/>
      <c r="G74" s="141"/>
      <c r="H74" s="141"/>
      <c r="L74" s="25"/>
    </row>
    <row r="75" spans="2:12" s="1" customFormat="1" ht="6.95" customHeight="1" x14ac:dyDescent="0.2">
      <c r="B75" s="25"/>
      <c r="L75" s="25"/>
    </row>
    <row r="76" spans="2:12" s="1" customFormat="1" ht="12" customHeight="1" x14ac:dyDescent="0.2">
      <c r="B76" s="25"/>
      <c r="C76" s="20" t="s">
        <v>16</v>
      </c>
      <c r="F76" s="12" t="str">
        <f>F10</f>
        <v xml:space="preserve"> </v>
      </c>
      <c r="I76" s="20" t="s">
        <v>18</v>
      </c>
      <c r="J76" s="42" t="str">
        <f>IF(J10="","",J10)</f>
        <v>26. 2. 2019</v>
      </c>
      <c r="L76" s="25"/>
    </row>
    <row r="77" spans="2:12" s="1" customFormat="1" ht="6.95" customHeight="1" x14ac:dyDescent="0.2">
      <c r="B77" s="25"/>
      <c r="L77" s="25"/>
    </row>
    <row r="78" spans="2:12" s="1" customFormat="1" ht="13.7" customHeight="1" x14ac:dyDescent="0.2">
      <c r="B78" s="25"/>
      <c r="C78" s="20" t="s">
        <v>20</v>
      </c>
      <c r="F78" s="12" t="str">
        <f>E13</f>
        <v xml:space="preserve"> </v>
      </c>
      <c r="I78" s="20" t="s">
        <v>24</v>
      </c>
      <c r="J78" s="21" t="str">
        <f>E19</f>
        <v xml:space="preserve"> </v>
      </c>
      <c r="L78" s="25"/>
    </row>
    <row r="79" spans="2:12" s="1" customFormat="1" ht="13.7" customHeight="1" x14ac:dyDescent="0.2">
      <c r="B79" s="25"/>
      <c r="C79" s="20" t="s">
        <v>23</v>
      </c>
      <c r="F79" s="12" t="str">
        <f>IF(E16="","",E16)</f>
        <v xml:space="preserve"> </v>
      </c>
      <c r="I79" s="20" t="s">
        <v>27</v>
      </c>
      <c r="J79" s="21" t="str">
        <f>E22</f>
        <v xml:space="preserve"> </v>
      </c>
      <c r="L79" s="25"/>
    </row>
    <row r="80" spans="2:12" s="1" customFormat="1" ht="10.35" customHeight="1" x14ac:dyDescent="0.2">
      <c r="B80" s="25"/>
      <c r="L80" s="25"/>
    </row>
    <row r="81" spans="2:65" s="9" customFormat="1" ht="29.25" customHeight="1" x14ac:dyDescent="0.2">
      <c r="B81" s="101"/>
      <c r="C81" s="102" t="s">
        <v>89</v>
      </c>
      <c r="D81" s="103" t="s">
        <v>50</v>
      </c>
      <c r="E81" s="103" t="s">
        <v>46</v>
      </c>
      <c r="F81" s="103" t="s">
        <v>47</v>
      </c>
      <c r="G81" s="103" t="s">
        <v>90</v>
      </c>
      <c r="H81" s="103" t="s">
        <v>91</v>
      </c>
      <c r="I81" s="103" t="s">
        <v>92</v>
      </c>
      <c r="J81" s="104" t="s">
        <v>81</v>
      </c>
      <c r="K81" s="105" t="s">
        <v>93</v>
      </c>
      <c r="L81" s="101"/>
      <c r="M81" s="50" t="s">
        <v>1</v>
      </c>
      <c r="N81" s="51" t="s">
        <v>35</v>
      </c>
      <c r="O81" s="51" t="s">
        <v>94</v>
      </c>
      <c r="P81" s="51" t="s">
        <v>95</v>
      </c>
      <c r="Q81" s="51" t="s">
        <v>96</v>
      </c>
      <c r="R81" s="51" t="s">
        <v>97</v>
      </c>
      <c r="S81" s="51" t="s">
        <v>98</v>
      </c>
      <c r="T81" s="52" t="s">
        <v>99</v>
      </c>
    </row>
    <row r="82" spans="2:65" s="1" customFormat="1" ht="22.9" customHeight="1" x14ac:dyDescent="0.25">
      <c r="B82" s="25"/>
      <c r="C82" s="55" t="s">
        <v>77</v>
      </c>
      <c r="J82" s="106">
        <f>J83+J93</f>
        <v>0</v>
      </c>
      <c r="L82" s="25"/>
      <c r="M82" s="53"/>
      <c r="N82" s="43"/>
      <c r="O82" s="43"/>
      <c r="P82" s="107" t="e">
        <f>P83+P93</f>
        <v>#REF!</v>
      </c>
      <c r="Q82" s="43"/>
      <c r="R82" s="107" t="e">
        <f>R83+R93</f>
        <v>#REF!</v>
      </c>
      <c r="S82" s="43"/>
      <c r="T82" s="108" t="e">
        <f>T83+T93</f>
        <v>#REF!</v>
      </c>
      <c r="AT82" s="12" t="s">
        <v>64</v>
      </c>
      <c r="AU82" s="12" t="s">
        <v>83</v>
      </c>
      <c r="BK82" s="109" t="e">
        <f>BK83+BK93</f>
        <v>#REF!</v>
      </c>
    </row>
    <row r="83" spans="2:65" s="10" customFormat="1" ht="25.9" customHeight="1" x14ac:dyDescent="0.2">
      <c r="B83" s="110"/>
      <c r="D83" s="111" t="s">
        <v>64</v>
      </c>
      <c r="E83" s="112" t="s">
        <v>100</v>
      </c>
      <c r="F83" s="112" t="s">
        <v>101</v>
      </c>
      <c r="J83" s="113">
        <f>J84</f>
        <v>0</v>
      </c>
      <c r="L83" s="110"/>
      <c r="M83" s="114"/>
      <c r="N83" s="115"/>
      <c r="O83" s="115"/>
      <c r="P83" s="116" t="e">
        <f>P84+#REF!</f>
        <v>#REF!</v>
      </c>
      <c r="Q83" s="115"/>
      <c r="R83" s="116" t="e">
        <f>R84+#REF!</f>
        <v>#REF!</v>
      </c>
      <c r="S83" s="115"/>
      <c r="T83" s="117" t="e">
        <f>T84+#REF!</f>
        <v>#REF!</v>
      </c>
      <c r="AR83" s="111" t="s">
        <v>70</v>
      </c>
      <c r="AT83" s="118" t="s">
        <v>64</v>
      </c>
      <c r="AU83" s="118" t="s">
        <v>65</v>
      </c>
      <c r="AY83" s="111" t="s">
        <v>102</v>
      </c>
      <c r="BK83" s="119" t="e">
        <f>BK84+#REF!</f>
        <v>#REF!</v>
      </c>
    </row>
    <row r="84" spans="2:65" s="10" customFormat="1" ht="22.9" customHeight="1" x14ac:dyDescent="0.2">
      <c r="B84" s="110"/>
      <c r="D84" s="111" t="s">
        <v>64</v>
      </c>
      <c r="E84" s="120" t="s">
        <v>103</v>
      </c>
      <c r="F84" s="120" t="s">
        <v>104</v>
      </c>
      <c r="J84" s="121">
        <f>SUM(J85:J92)</f>
        <v>0</v>
      </c>
      <c r="L84" s="110"/>
      <c r="M84" s="114"/>
      <c r="N84" s="115"/>
      <c r="O84" s="115"/>
      <c r="P84" s="116">
        <f>SUM(P85:P92)</f>
        <v>15.134620000000002</v>
      </c>
      <c r="Q84" s="115"/>
      <c r="R84" s="116">
        <f>SUM(R85:R92)</f>
        <v>6.8309999999999996E-2</v>
      </c>
      <c r="S84" s="115"/>
      <c r="T84" s="117">
        <f>SUM(T85:T92)</f>
        <v>0</v>
      </c>
      <c r="AR84" s="111" t="s">
        <v>70</v>
      </c>
      <c r="AT84" s="118" t="s">
        <v>64</v>
      </c>
      <c r="AU84" s="118" t="s">
        <v>70</v>
      </c>
      <c r="AY84" s="111" t="s">
        <v>102</v>
      </c>
      <c r="BK84" s="119">
        <f>SUM(BK85:BK92)</f>
        <v>0</v>
      </c>
    </row>
    <row r="85" spans="2:65" s="1" customFormat="1" ht="16.5" customHeight="1" x14ac:dyDescent="0.2">
      <c r="B85" s="122"/>
      <c r="C85" s="123">
        <v>1</v>
      </c>
      <c r="D85" s="123" t="s">
        <v>106</v>
      </c>
      <c r="E85" s="124" t="s">
        <v>127</v>
      </c>
      <c r="F85" s="125" t="s">
        <v>124</v>
      </c>
      <c r="G85" s="126" t="s">
        <v>125</v>
      </c>
      <c r="H85" s="127">
        <v>1.5</v>
      </c>
      <c r="I85" s="127">
        <v>0</v>
      </c>
      <c r="J85" s="127">
        <f>ROUND(I85*H85,3)</f>
        <v>0</v>
      </c>
      <c r="K85" s="125" t="s">
        <v>108</v>
      </c>
      <c r="L85" s="25"/>
      <c r="M85" s="45" t="s">
        <v>1</v>
      </c>
      <c r="N85" s="128" t="s">
        <v>37</v>
      </c>
      <c r="O85" s="129">
        <v>4.681</v>
      </c>
      <c r="P85" s="129">
        <f>O85*H85</f>
        <v>7.0214999999999996</v>
      </c>
      <c r="Q85" s="129">
        <v>4.5539999999999997E-2</v>
      </c>
      <c r="R85" s="129">
        <f>Q85*H85</f>
        <v>6.8309999999999996E-2</v>
      </c>
      <c r="S85" s="129">
        <v>0</v>
      </c>
      <c r="T85" s="130">
        <f>S85*H85</f>
        <v>0</v>
      </c>
      <c r="AR85" s="12" t="s">
        <v>105</v>
      </c>
      <c r="AT85" s="12" t="s">
        <v>106</v>
      </c>
      <c r="AU85" s="12" t="s">
        <v>109</v>
      </c>
      <c r="AY85" s="12" t="s">
        <v>102</v>
      </c>
      <c r="BE85" s="131">
        <f>IF(N85="základná",J85,0)</f>
        <v>0</v>
      </c>
      <c r="BF85" s="131">
        <f>IF(N85="znížená",J85,0)</f>
        <v>0</v>
      </c>
      <c r="BG85" s="131">
        <f>IF(N85="zákl. prenesená",J85,0)</f>
        <v>0</v>
      </c>
      <c r="BH85" s="131">
        <f>IF(N85="zníž. prenesená",J85,0)</f>
        <v>0</v>
      </c>
      <c r="BI85" s="131">
        <f>IF(N85="nulová",J85,0)</f>
        <v>0</v>
      </c>
      <c r="BJ85" s="12" t="s">
        <v>109</v>
      </c>
      <c r="BK85" s="132">
        <f>ROUND(I85*H85,3)</f>
        <v>0</v>
      </c>
      <c r="BL85" s="12" t="s">
        <v>105</v>
      </c>
      <c r="BM85" s="12" t="s">
        <v>110</v>
      </c>
    </row>
    <row r="86" spans="2:65" s="1" customFormat="1" ht="16.5" customHeight="1" x14ac:dyDescent="0.2">
      <c r="B86" s="122"/>
      <c r="C86" s="123">
        <v>2</v>
      </c>
      <c r="D86" s="123"/>
      <c r="E86" s="124" t="s">
        <v>137</v>
      </c>
      <c r="F86" s="125" t="s">
        <v>126</v>
      </c>
      <c r="G86" s="126" t="s">
        <v>128</v>
      </c>
      <c r="H86" s="127">
        <v>1</v>
      </c>
      <c r="I86" s="127">
        <v>0</v>
      </c>
      <c r="J86" s="127">
        <f t="shared" ref="J86:J92" si="0">ROUND(I86*H86,3)</f>
        <v>0</v>
      </c>
      <c r="K86" s="125"/>
      <c r="L86" s="25"/>
      <c r="M86" s="45"/>
      <c r="N86" s="128"/>
      <c r="O86" s="129"/>
      <c r="P86" s="129"/>
      <c r="Q86" s="129"/>
      <c r="R86" s="129"/>
      <c r="S86" s="129"/>
      <c r="T86" s="130"/>
      <c r="AR86" s="12"/>
      <c r="AT86" s="12"/>
      <c r="AU86" s="12"/>
      <c r="AY86" s="12"/>
      <c r="BE86" s="131"/>
      <c r="BF86" s="131"/>
      <c r="BG86" s="131"/>
      <c r="BH86" s="131"/>
      <c r="BI86" s="131"/>
      <c r="BJ86" s="12"/>
      <c r="BK86" s="132"/>
      <c r="BL86" s="12"/>
      <c r="BM86" s="12"/>
    </row>
    <row r="87" spans="2:65" s="1" customFormat="1" ht="16.5" customHeight="1" x14ac:dyDescent="0.2">
      <c r="B87" s="122"/>
      <c r="C87" s="123">
        <v>3</v>
      </c>
      <c r="D87" s="123"/>
      <c r="E87" s="124" t="s">
        <v>138</v>
      </c>
      <c r="F87" s="125" t="s">
        <v>129</v>
      </c>
      <c r="G87" s="126" t="s">
        <v>107</v>
      </c>
      <c r="H87" s="127">
        <v>1</v>
      </c>
      <c r="I87" s="127">
        <v>0</v>
      </c>
      <c r="J87" s="127">
        <f t="shared" si="0"/>
        <v>0</v>
      </c>
      <c r="K87" s="125"/>
      <c r="L87" s="25"/>
      <c r="M87" s="45"/>
      <c r="N87" s="128"/>
      <c r="O87" s="129"/>
      <c r="P87" s="129"/>
      <c r="Q87" s="129"/>
      <c r="R87" s="129"/>
      <c r="S87" s="129"/>
      <c r="T87" s="130"/>
      <c r="AR87" s="12"/>
      <c r="AT87" s="12"/>
      <c r="AU87" s="12"/>
      <c r="AY87" s="12"/>
      <c r="BE87" s="131"/>
      <c r="BF87" s="131"/>
      <c r="BG87" s="131"/>
      <c r="BH87" s="131"/>
      <c r="BI87" s="131"/>
      <c r="BJ87" s="12"/>
      <c r="BK87" s="132"/>
      <c r="BL87" s="12"/>
      <c r="BM87" s="12"/>
    </row>
    <row r="88" spans="2:65" s="1" customFormat="1" ht="16.5" customHeight="1" x14ac:dyDescent="0.2">
      <c r="B88" s="122"/>
      <c r="C88" s="123">
        <v>4</v>
      </c>
      <c r="D88" s="123"/>
      <c r="E88" s="124" t="s">
        <v>136</v>
      </c>
      <c r="F88" s="125" t="s">
        <v>130</v>
      </c>
      <c r="G88" s="126" t="s">
        <v>107</v>
      </c>
      <c r="H88" s="127">
        <v>1</v>
      </c>
      <c r="I88" s="127">
        <v>0</v>
      </c>
      <c r="J88" s="127">
        <f t="shared" si="0"/>
        <v>0</v>
      </c>
      <c r="K88" s="125"/>
      <c r="L88" s="25"/>
      <c r="M88" s="45"/>
      <c r="N88" s="128"/>
      <c r="O88" s="129"/>
      <c r="P88" s="129"/>
      <c r="Q88" s="129"/>
      <c r="R88" s="129"/>
      <c r="S88" s="129"/>
      <c r="T88" s="130"/>
      <c r="AR88" s="12"/>
      <c r="AT88" s="12"/>
      <c r="AU88" s="12"/>
      <c r="AY88" s="12"/>
      <c r="BE88" s="131"/>
      <c r="BF88" s="131"/>
      <c r="BG88" s="131"/>
      <c r="BH88" s="131"/>
      <c r="BI88" s="131"/>
      <c r="BJ88" s="12"/>
      <c r="BK88" s="132"/>
      <c r="BL88" s="12"/>
      <c r="BM88" s="12"/>
    </row>
    <row r="89" spans="2:65" s="1" customFormat="1" ht="16.5" customHeight="1" x14ac:dyDescent="0.2">
      <c r="B89" s="122"/>
      <c r="C89" s="123">
        <v>5</v>
      </c>
      <c r="D89" s="123"/>
      <c r="E89" s="124" t="s">
        <v>139</v>
      </c>
      <c r="F89" s="125" t="s">
        <v>131</v>
      </c>
      <c r="G89" s="126" t="s">
        <v>133</v>
      </c>
      <c r="H89" s="127">
        <v>20</v>
      </c>
      <c r="I89" s="127">
        <v>0</v>
      </c>
      <c r="J89" s="127">
        <f t="shared" si="0"/>
        <v>0</v>
      </c>
      <c r="K89" s="125"/>
      <c r="L89" s="25"/>
      <c r="M89" s="45"/>
      <c r="N89" s="128"/>
      <c r="O89" s="129"/>
      <c r="P89" s="129"/>
      <c r="Q89" s="129"/>
      <c r="R89" s="129"/>
      <c r="S89" s="129"/>
      <c r="T89" s="130"/>
      <c r="AR89" s="12"/>
      <c r="AT89" s="12"/>
      <c r="AU89" s="12"/>
      <c r="AY89" s="12"/>
      <c r="BE89" s="131"/>
      <c r="BF89" s="131"/>
      <c r="BG89" s="131"/>
      <c r="BH89" s="131"/>
      <c r="BI89" s="131"/>
      <c r="BJ89" s="12"/>
      <c r="BK89" s="132"/>
      <c r="BL89" s="12"/>
      <c r="BM89" s="12"/>
    </row>
    <row r="90" spans="2:65" s="1" customFormat="1" ht="16.5" customHeight="1" x14ac:dyDescent="0.2">
      <c r="B90" s="122"/>
      <c r="C90" s="123">
        <v>6</v>
      </c>
      <c r="D90" s="123"/>
      <c r="E90" s="124" t="s">
        <v>140</v>
      </c>
      <c r="F90" s="125" t="s">
        <v>132</v>
      </c>
      <c r="G90" s="126" t="s">
        <v>116</v>
      </c>
      <c r="H90" s="127">
        <v>1</v>
      </c>
      <c r="I90" s="127">
        <v>0</v>
      </c>
      <c r="J90" s="127">
        <f t="shared" si="0"/>
        <v>0</v>
      </c>
      <c r="K90" s="125"/>
      <c r="L90" s="25"/>
      <c r="M90" s="45"/>
      <c r="N90" s="128"/>
      <c r="O90" s="129"/>
      <c r="P90" s="129"/>
      <c r="Q90" s="129"/>
      <c r="R90" s="129"/>
      <c r="S90" s="129"/>
      <c r="T90" s="130"/>
      <c r="AR90" s="12"/>
      <c r="AT90" s="12"/>
      <c r="AU90" s="12"/>
      <c r="AY90" s="12"/>
      <c r="BE90" s="131"/>
      <c r="BF90" s="131"/>
      <c r="BG90" s="131"/>
      <c r="BH90" s="131"/>
      <c r="BI90" s="131"/>
      <c r="BJ90" s="12"/>
      <c r="BK90" s="132"/>
      <c r="BL90" s="12"/>
      <c r="BM90" s="12"/>
    </row>
    <row r="91" spans="2:65" s="1" customFormat="1" ht="16.5" customHeight="1" x14ac:dyDescent="0.2">
      <c r="B91" s="122"/>
      <c r="C91" s="123">
        <v>7</v>
      </c>
      <c r="D91" s="123" t="s">
        <v>106</v>
      </c>
      <c r="E91" s="124" t="s">
        <v>141</v>
      </c>
      <c r="F91" s="125" t="s">
        <v>134</v>
      </c>
      <c r="G91" s="126" t="s">
        <v>128</v>
      </c>
      <c r="H91" s="127">
        <v>1</v>
      </c>
      <c r="I91" s="127">
        <v>0</v>
      </c>
      <c r="J91" s="127">
        <f t="shared" si="0"/>
        <v>0</v>
      </c>
      <c r="K91" s="125" t="s">
        <v>108</v>
      </c>
      <c r="L91" s="25"/>
      <c r="M91" s="45" t="s">
        <v>1</v>
      </c>
      <c r="N91" s="128" t="s">
        <v>37</v>
      </c>
      <c r="O91" s="129">
        <v>0.15312000000000001</v>
      </c>
      <c r="P91" s="129">
        <f>O91*H91</f>
        <v>0.15312000000000001</v>
      </c>
      <c r="Q91" s="129">
        <v>0</v>
      </c>
      <c r="R91" s="129">
        <f>Q91*H91</f>
        <v>0</v>
      </c>
      <c r="S91" s="129">
        <v>0</v>
      </c>
      <c r="T91" s="130">
        <f>S91*H91</f>
        <v>0</v>
      </c>
      <c r="AR91" s="12" t="s">
        <v>105</v>
      </c>
      <c r="AT91" s="12" t="s">
        <v>106</v>
      </c>
      <c r="AU91" s="12" t="s">
        <v>109</v>
      </c>
      <c r="AY91" s="12" t="s">
        <v>102</v>
      </c>
      <c r="BE91" s="131">
        <f>IF(N91="základná",J91,0)</f>
        <v>0</v>
      </c>
      <c r="BF91" s="131">
        <f>IF(N91="znížená",J91,0)</f>
        <v>0</v>
      </c>
      <c r="BG91" s="131">
        <f>IF(N91="zákl. prenesená",J91,0)</f>
        <v>0</v>
      </c>
      <c r="BH91" s="131">
        <f>IF(N91="zníž. prenesená",J91,0)</f>
        <v>0</v>
      </c>
      <c r="BI91" s="131">
        <f>IF(N91="nulová",J91,0)</f>
        <v>0</v>
      </c>
      <c r="BJ91" s="12" t="s">
        <v>109</v>
      </c>
      <c r="BK91" s="132">
        <f>ROUND(I91*H91,3)</f>
        <v>0</v>
      </c>
      <c r="BL91" s="12" t="s">
        <v>105</v>
      </c>
      <c r="BM91" s="12" t="s">
        <v>112</v>
      </c>
    </row>
    <row r="92" spans="2:65" s="1" customFormat="1" ht="16.5" customHeight="1" x14ac:dyDescent="0.2">
      <c r="B92" s="122"/>
      <c r="C92" s="123">
        <v>8</v>
      </c>
      <c r="D92" s="123" t="s">
        <v>106</v>
      </c>
      <c r="E92" s="124" t="s">
        <v>113</v>
      </c>
      <c r="F92" s="125" t="s">
        <v>114</v>
      </c>
      <c r="G92" s="126" t="s">
        <v>111</v>
      </c>
      <c r="H92" s="127">
        <v>10</v>
      </c>
      <c r="I92" s="127">
        <v>0</v>
      </c>
      <c r="J92" s="127">
        <f t="shared" si="0"/>
        <v>0</v>
      </c>
      <c r="K92" s="125" t="s">
        <v>108</v>
      </c>
      <c r="L92" s="25"/>
      <c r="M92" s="45" t="s">
        <v>1</v>
      </c>
      <c r="N92" s="128" t="s">
        <v>37</v>
      </c>
      <c r="O92" s="129">
        <v>0.79600000000000004</v>
      </c>
      <c r="P92" s="129">
        <f>O92*H92</f>
        <v>7.9600000000000009</v>
      </c>
      <c r="Q92" s="129">
        <v>0</v>
      </c>
      <c r="R92" s="129">
        <f>Q92*H92</f>
        <v>0</v>
      </c>
      <c r="S92" s="129">
        <v>0</v>
      </c>
      <c r="T92" s="130">
        <f>S92*H92</f>
        <v>0</v>
      </c>
      <c r="AR92" s="12" t="s">
        <v>105</v>
      </c>
      <c r="AT92" s="12" t="s">
        <v>106</v>
      </c>
      <c r="AU92" s="12" t="s">
        <v>109</v>
      </c>
      <c r="AY92" s="12" t="s">
        <v>102</v>
      </c>
      <c r="BE92" s="131">
        <f>IF(N92="základná",J92,0)</f>
        <v>0</v>
      </c>
      <c r="BF92" s="131">
        <f>IF(N92="znížená",J92,0)</f>
        <v>0</v>
      </c>
      <c r="BG92" s="131">
        <f>IF(N92="zákl. prenesená",J92,0)</f>
        <v>0</v>
      </c>
      <c r="BH92" s="131">
        <f>IF(N92="zníž. prenesená",J92,0)</f>
        <v>0</v>
      </c>
      <c r="BI92" s="131">
        <f>IF(N92="nulová",J92,0)</f>
        <v>0</v>
      </c>
      <c r="BJ92" s="12" t="s">
        <v>109</v>
      </c>
      <c r="BK92" s="132">
        <f>ROUND(I92*H92,3)</f>
        <v>0</v>
      </c>
      <c r="BL92" s="12" t="s">
        <v>105</v>
      </c>
      <c r="BM92" s="12" t="s">
        <v>115</v>
      </c>
    </row>
    <row r="93" spans="2:65" s="10" customFormat="1" ht="25.9" customHeight="1" x14ac:dyDescent="0.2">
      <c r="B93" s="110"/>
      <c r="D93" s="111" t="s">
        <v>64</v>
      </c>
      <c r="E93" s="112" t="s">
        <v>117</v>
      </c>
      <c r="F93" s="112" t="s">
        <v>118</v>
      </c>
      <c r="J93" s="113">
        <f>BK93</f>
        <v>0</v>
      </c>
      <c r="L93" s="110"/>
      <c r="M93" s="114"/>
      <c r="N93" s="115"/>
      <c r="O93" s="115"/>
      <c r="P93" s="116">
        <f>SUM(P94:P94)</f>
        <v>0</v>
      </c>
      <c r="Q93" s="115"/>
      <c r="R93" s="116">
        <f>SUM(R94:R94)</f>
        <v>0</v>
      </c>
      <c r="S93" s="115"/>
      <c r="T93" s="117">
        <f>SUM(T94:T94)</f>
        <v>0</v>
      </c>
      <c r="AR93" s="111" t="s">
        <v>119</v>
      </c>
      <c r="AT93" s="118" t="s">
        <v>64</v>
      </c>
      <c r="AU93" s="118" t="s">
        <v>65</v>
      </c>
      <c r="AY93" s="111" t="s">
        <v>102</v>
      </c>
      <c r="BK93" s="119">
        <f>SUM(BK94:BK94)</f>
        <v>0</v>
      </c>
    </row>
    <row r="94" spans="2:65" s="1" customFormat="1" ht="16.5" customHeight="1" x14ac:dyDescent="0.2">
      <c r="B94" s="122"/>
      <c r="C94" s="123">
        <v>9</v>
      </c>
      <c r="D94" s="123" t="s">
        <v>106</v>
      </c>
      <c r="E94" s="124" t="s">
        <v>120</v>
      </c>
      <c r="F94" s="125" t="s">
        <v>135</v>
      </c>
      <c r="G94" s="126" t="s">
        <v>121</v>
      </c>
      <c r="H94" s="127">
        <v>1</v>
      </c>
      <c r="I94" s="127">
        <v>0</v>
      </c>
      <c r="J94" s="127">
        <f>ROUND(I94*H94,3)</f>
        <v>0</v>
      </c>
      <c r="K94" s="125" t="s">
        <v>108</v>
      </c>
      <c r="L94" s="25"/>
      <c r="M94" s="45" t="s">
        <v>1</v>
      </c>
      <c r="N94" s="128" t="s">
        <v>37</v>
      </c>
      <c r="O94" s="129">
        <v>0</v>
      </c>
      <c r="P94" s="129">
        <f>O94*H94</f>
        <v>0</v>
      </c>
      <c r="Q94" s="129">
        <v>0</v>
      </c>
      <c r="R94" s="129">
        <f>Q94*H94</f>
        <v>0</v>
      </c>
      <c r="S94" s="129">
        <v>0</v>
      </c>
      <c r="T94" s="130">
        <f>S94*H94</f>
        <v>0</v>
      </c>
      <c r="AR94" s="12" t="s">
        <v>122</v>
      </c>
      <c r="AT94" s="12" t="s">
        <v>106</v>
      </c>
      <c r="AU94" s="12" t="s">
        <v>70</v>
      </c>
      <c r="AY94" s="12" t="s">
        <v>102</v>
      </c>
      <c r="BE94" s="131">
        <f>IF(N94="základná",J94,0)</f>
        <v>0</v>
      </c>
      <c r="BF94" s="131">
        <f>IF(N94="znížená",J94,0)</f>
        <v>0</v>
      </c>
      <c r="BG94" s="131">
        <f>IF(N94="zákl. prenesená",J94,0)</f>
        <v>0</v>
      </c>
      <c r="BH94" s="131">
        <f>IF(N94="zníž. prenesená",J94,0)</f>
        <v>0</v>
      </c>
      <c r="BI94" s="131">
        <f>IF(N94="nulová",J94,0)</f>
        <v>0</v>
      </c>
      <c r="BJ94" s="12" t="s">
        <v>109</v>
      </c>
      <c r="BK94" s="132">
        <f>ROUND(I94*H94,3)</f>
        <v>0</v>
      </c>
      <c r="BL94" s="12" t="s">
        <v>122</v>
      </c>
      <c r="BM94" s="12" t="s">
        <v>123</v>
      </c>
    </row>
    <row r="95" spans="2:65" s="1" customFormat="1" ht="6.95" customHeight="1" x14ac:dyDescent="0.2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25"/>
    </row>
  </sheetData>
  <autoFilter ref="C81:K94"/>
  <mergeCells count="6">
    <mergeCell ref="E74:H74"/>
    <mergeCell ref="L2:V2"/>
    <mergeCell ref="E7:H7"/>
    <mergeCell ref="E16:H16"/>
    <mergeCell ref="E25:H25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72 - Frézovanie - prečist...</vt:lpstr>
      <vt:lpstr>'72 - Frézovanie - prečist...'!Názvy_tlače</vt:lpstr>
      <vt:lpstr>'Rekapitulácia stavby'!Názvy_tlače</vt:lpstr>
      <vt:lpstr>'72 - Frézovanie - prečist...'!Oblasť_tlače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KREATOR_plus\KREATOR plus</dc:creator>
  <cp:lastModifiedBy>EU</cp:lastModifiedBy>
  <dcterms:created xsi:type="dcterms:W3CDTF">2019-02-27T07:30:19Z</dcterms:created>
  <dcterms:modified xsi:type="dcterms:W3CDTF">2019-03-05T07:20:02Z</dcterms:modified>
</cp:coreProperties>
</file>